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andexDisk\Председатель\Протоколы Акты\Собрание 2022.07.09\Подготовка\"/>
    </mc:Choice>
  </mc:AlternateContent>
  <xr:revisionPtr revIDLastSave="0" documentId="13_ncr:1_{26C21A57-CC97-47A7-9738-66750EA3D00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2" r:id="rId1"/>
  </sheets>
  <definedNames>
    <definedName name="_xlnm.Print_Area" localSheetId="0">Лист1!$A$1:$AO$66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27" i="2" l="1"/>
  <c r="AC64" i="2"/>
  <c r="AC76" i="2"/>
  <c r="AC75" i="2"/>
  <c r="AC35" i="2"/>
  <c r="AC56" i="2"/>
  <c r="AC55" i="2"/>
  <c r="AC54" i="2"/>
  <c r="AC53" i="2"/>
  <c r="AC52" i="2"/>
  <c r="AC59" i="2"/>
  <c r="AC13" i="2"/>
  <c r="AJ25" i="2" l="1"/>
  <c r="AJ26" i="2"/>
  <c r="AJ24" i="2"/>
  <c r="AC39" i="2" l="1"/>
  <c r="AC22" i="2" l="1"/>
  <c r="AC58" i="2" l="1"/>
  <c r="AC40" i="2"/>
  <c r="AB32" i="2" l="1"/>
  <c r="AB31" i="2"/>
  <c r="AB30" i="2"/>
  <c r="AB29" i="2"/>
  <c r="AC27" i="2"/>
  <c r="AB34" i="2"/>
  <c r="AC41" i="2"/>
  <c r="AC38" i="2" l="1"/>
  <c r="AC12" i="2" l="1"/>
  <c r="AC32" i="2" l="1"/>
  <c r="AC31" i="2"/>
  <c r="AC30" i="2"/>
  <c r="AC29" i="2"/>
  <c r="AC44" i="2"/>
  <c r="AC43" i="2"/>
  <c r="AC36" i="2"/>
  <c r="AC25" i="2"/>
  <c r="AC26" i="2"/>
  <c r="AC24" i="2"/>
  <c r="AC16" i="2"/>
  <c r="AC15" i="2"/>
  <c r="AC14" i="2"/>
  <c r="AC34" i="2" l="1"/>
  <c r="AC47" i="2"/>
  <c r="AC48" i="2"/>
  <c r="AC49" i="2"/>
  <c r="AC50" i="2"/>
  <c r="AC46" i="2"/>
  <c r="AC42" i="2" l="1"/>
  <c r="AC60" i="2" s="1"/>
  <c r="AD56" i="2" l="1"/>
  <c r="AD20" i="2"/>
  <c r="AD54" i="2"/>
  <c r="AD55" i="2"/>
  <c r="AD52" i="2"/>
  <c r="AD53" i="2"/>
  <c r="AD13" i="2"/>
  <c r="AD59" i="2"/>
  <c r="AD29" i="2"/>
  <c r="AD12" i="2"/>
  <c r="AD40" i="2"/>
  <c r="AD36" i="2"/>
  <c r="AD35" i="2"/>
  <c r="AD49" i="2"/>
  <c r="AD44" i="2"/>
  <c r="AD50" i="2"/>
  <c r="AC71" i="2"/>
  <c r="AA6" i="2" s="1"/>
  <c r="AC6" i="2" s="1"/>
  <c r="AD58" i="2"/>
  <c r="AD41" i="2"/>
  <c r="AD15" i="2"/>
  <c r="AD32" i="2"/>
  <c r="AD39" i="2"/>
  <c r="AD48" i="2"/>
  <c r="AD27" i="2"/>
  <c r="AC70" i="2"/>
  <c r="AA7" i="2" s="1"/>
  <c r="AC7" i="2" s="1"/>
  <c r="AD22" i="2"/>
  <c r="AD19" i="2"/>
  <c r="AD46" i="2"/>
  <c r="AD24" i="2"/>
  <c r="AD14" i="2"/>
  <c r="AD42" i="2"/>
  <c r="AD47" i="2"/>
  <c r="AD34" i="2"/>
  <c r="AD21" i="2"/>
  <c r="AD18" i="2"/>
  <c r="AD25" i="2"/>
  <c r="AD30" i="2"/>
  <c r="AD16" i="2"/>
  <c r="AD31" i="2"/>
  <c r="AD38" i="2"/>
  <c r="AD26" i="2"/>
  <c r="AD43" i="2"/>
  <c r="AC8" i="2" l="1"/>
</calcChain>
</file>

<file path=xl/sharedStrings.xml><?xml version="1.0" encoding="utf-8"?>
<sst xmlns="http://schemas.openxmlformats.org/spreadsheetml/2006/main" count="229" uniqueCount="175">
  <si>
    <t>1.</t>
  </si>
  <si>
    <t>% от сметы</t>
  </si>
  <si>
    <t>2.</t>
  </si>
  <si>
    <t>средняя сумма затрат за прошедший год</t>
  </si>
  <si>
    <t>Кол-во</t>
  </si>
  <si>
    <t>2.1.</t>
  </si>
  <si>
    <t>2.1.2.</t>
  </si>
  <si>
    <t>2.1.3.</t>
  </si>
  <si>
    <t>месяц</t>
  </si>
  <si>
    <t>квартал</t>
  </si>
  <si>
    <t>Макс. Годовой отбор воды  м.куб</t>
  </si>
  <si>
    <t>Год</t>
  </si>
  <si>
    <t>Стоимость с учётом НДС 20 % /без НДС</t>
  </si>
  <si>
    <t>ПО договору РКО (комиссия за проведение операций)</t>
  </si>
  <si>
    <t>месяцев</t>
  </si>
  <si>
    <t>Комментарии</t>
  </si>
  <si>
    <t>Бланки ведомостей, кассовый журнал 2 шт, журнал учёта 2шт.</t>
  </si>
  <si>
    <t>Файлы полиэтиленовые 100 шт</t>
  </si>
  <si>
    <t>Итого за год</t>
  </si>
  <si>
    <t>Бумага писчая А4 (Svetocopy) 500 листов</t>
  </si>
  <si>
    <t>штук</t>
  </si>
  <si>
    <t>Ручки шариковые  син.</t>
  </si>
  <si>
    <t>упаковка</t>
  </si>
  <si>
    <t>Канцеляоские товары, товары для работы оргтехники.  (НК ст. 264 пп. 1.24)</t>
  </si>
  <si>
    <t>Расходы на услуги по ведению бухгалтерского учета, оказываемые сторонними организациями или индивидуальными предпринимателями (НК ст. 264 пп. 1.36)</t>
  </si>
  <si>
    <t>Материальные расходы (НК ст. 254)</t>
  </si>
  <si>
    <t>Ремонт проезжей части улиц, проездов</t>
  </si>
  <si>
    <t>Скашивание травы, вырубка деревьев, кустарников (НК ст. 254 пп. 1.7)</t>
  </si>
  <si>
    <t>Вывоз ТБО согласно расценкам по договору (НК ст. 254 пп. 1.7)</t>
  </si>
  <si>
    <t>Расходы на юридические, информационные, консультационные услуги (НК ст. 264 пп. 1.14 и 1.15)</t>
  </si>
  <si>
    <t>Расходы на почтовые, телефонные и другие подобные услуги, расходы на оплату услуг связи, электронной почты, информационных систем: Интернет и иные аналогичные системы (НК ст. 264 пп. 1.25)</t>
  </si>
  <si>
    <t>2.1.1.</t>
  </si>
  <si>
    <t>Расходы, связанные с содержанием и эксплуатацией, ремонтом, техническим обслуживанием ИОП, поддержание его в исправном (актуальном) состоянии (НК ст. 253 пп. 1.2)</t>
  </si>
  <si>
    <t>2.1.1.2.</t>
  </si>
  <si>
    <t>2.1.1.3.</t>
  </si>
  <si>
    <t>2.1.1.4.</t>
  </si>
  <si>
    <t>2.1.1.5.</t>
  </si>
  <si>
    <t>2.1.1.6.</t>
  </si>
  <si>
    <t>2.1.3.1.</t>
  </si>
  <si>
    <t>2.1.3.2.</t>
  </si>
  <si>
    <t>2.1.3.3.</t>
  </si>
  <si>
    <t>2.1.3.4.</t>
  </si>
  <si>
    <t xml:space="preserve">Папка архивная </t>
  </si>
  <si>
    <t>До вычета НДФЛ 13%</t>
  </si>
  <si>
    <t xml:space="preserve">2.1.2.1. </t>
  </si>
  <si>
    <t>2.1.2.3.</t>
  </si>
  <si>
    <t>2.1.2.4.</t>
  </si>
  <si>
    <t>2.1.2.5.</t>
  </si>
  <si>
    <t xml:space="preserve"> Расходы на оплату труда по трудовым договорам и договорам ГПХ </t>
  </si>
  <si>
    <t>Водный налог (За потреблённую воду) (НК ст. 335)</t>
  </si>
  <si>
    <t>Земельный налог площать ЗОП= 43300 m2 ( НК ст. 388)</t>
  </si>
  <si>
    <t xml:space="preserve">Прочие расходы </t>
  </si>
  <si>
    <t>Приходная часть</t>
  </si>
  <si>
    <t>Целевые поступления граждан</t>
  </si>
  <si>
    <t>1.1.</t>
  </si>
  <si>
    <t>Эксплуатация ИОП, объектов инфраструктуры</t>
  </si>
  <si>
    <t>1.1.1.</t>
  </si>
  <si>
    <t>1.1.1.1.</t>
  </si>
  <si>
    <t>Членские взносы членов СНТ (НК ст. 251 п. 2.1)</t>
  </si>
  <si>
    <t>1.1.1.2.</t>
  </si>
  <si>
    <t>Взносы садоводов-индивидуалов за пользование инфраструктурой СНТ (НК ст. 251 п. 2.1)</t>
  </si>
  <si>
    <t>Расчёт взносов с одного члена товарищества</t>
  </si>
  <si>
    <t>Количество взносов</t>
  </si>
  <si>
    <t>Потребление электроинергии для нужд СНТ в течении отчётного перриода (5п.1 статьи 254 НК РФ)</t>
  </si>
  <si>
    <t>Заработноя плата председателя СНТ</t>
  </si>
  <si>
    <t>Заработноя плата заместителя председателя</t>
  </si>
  <si>
    <t>Заработноя плата слесарь-сантехник</t>
  </si>
  <si>
    <t>Обслуживание р/с по программе Сбербанк Бизнес Онлайн.</t>
  </si>
  <si>
    <t>ПФР 22%</t>
  </si>
  <si>
    <t>ФОМС 5,1%</t>
  </si>
  <si>
    <t>ФСС 2,9%</t>
  </si>
  <si>
    <t>ФСС н/с 0,2%</t>
  </si>
  <si>
    <t>Отчисления в ПФР</t>
  </si>
  <si>
    <t>Отчисления в ФОМС</t>
  </si>
  <si>
    <t>Отчисления в ФСС</t>
  </si>
  <si>
    <t>Отчисления в ФСС н/с</t>
  </si>
  <si>
    <t>Кол-во/ед. измерения</t>
  </si>
  <si>
    <t>контейнер 8 м.куб</t>
  </si>
  <si>
    <t>Машина 10м3</t>
  </si>
  <si>
    <t>Сайт СНТ</t>
  </si>
  <si>
    <t>Абонентское обслуживание сайта (ежемесячно)</t>
  </si>
  <si>
    <t>с члена</t>
  </si>
  <si>
    <t>Садовод индивидуал</t>
  </si>
  <si>
    <t>Расходы связанные с проведением суботника (мешки, перчатки, краска, кисточки)</t>
  </si>
  <si>
    <t>Кадастровая стоимость ЗУ 50:24:0060504:42 (4,33га.) составляет 10349133 рубля. Налоговая ставка 0,3%</t>
  </si>
  <si>
    <t>Финансово Экономическое обоснование</t>
  </si>
  <si>
    <t>С участка</t>
  </si>
  <si>
    <t>с индивидуала</t>
  </si>
  <si>
    <t>Членов товарищества</t>
  </si>
  <si>
    <t>2.1.4.</t>
  </si>
  <si>
    <t>2.1.4.2.</t>
  </si>
  <si>
    <t>2.1.4.3.</t>
  </si>
  <si>
    <t>2.1.4.4.</t>
  </si>
  <si>
    <t>2.1.4.5.</t>
  </si>
  <si>
    <t>2.1.4.6.</t>
  </si>
  <si>
    <t>2.1.4.7.</t>
  </si>
  <si>
    <t>2.1.4.8.</t>
  </si>
  <si>
    <t>2.1.4.9.</t>
  </si>
  <si>
    <t>2.1.4.10.</t>
  </si>
  <si>
    <t>2.1.4.11.</t>
  </si>
  <si>
    <t>Информирование членов СНТ по почте о проведении собрания</t>
  </si>
  <si>
    <t>Расходы на компенсацию за использование для служебных поездок личных легковых автомобилей в пределах норм таких расходов, установленных Правительством Российской Федерации (НК ст. 270 п. 38) Оплата согласно марштутному листу. Сдача листа ежемесячно. Включая аренду автомобиля по договору (1000р. в месяц)</t>
  </si>
  <si>
    <t>Расходы на отчисления по налогам и сборам на заработную плату ( п 16. НК ст.255)</t>
  </si>
  <si>
    <t xml:space="preserve">Сумма отчислений </t>
  </si>
  <si>
    <t>членов товарищества</t>
  </si>
  <si>
    <t xml:space="preserve">Абонентское обслуживание </t>
  </si>
  <si>
    <t>Почтовые расходы связаные с отправкой отчётностей</t>
  </si>
  <si>
    <t>Постановление Правительства РФ от 8 февраля 2002 г. № 92)        Стоимость АИ-92 в 2003 году сотавляла 11,3р.  При выплате аренды физ. лицу, арендатор становится налоговым агентом и уплачивает НДФЛ 13%.</t>
  </si>
  <si>
    <t>2.1.4.1.</t>
  </si>
  <si>
    <t>год</t>
  </si>
  <si>
    <t>Статьи расхода:</t>
  </si>
  <si>
    <t>Ремонт забора на ВЗУ, замена его</t>
  </si>
  <si>
    <t>Очистка дорог СНТ от снега  в перриод с ноября по март</t>
  </si>
  <si>
    <t>Ежегодный мониторинг контроля качества питьевой воды. Выполнение условий программы контроля качества питьевой воды</t>
  </si>
  <si>
    <t xml:space="preserve">Сумма </t>
  </si>
  <si>
    <t>Отсыпка участка дороги от участка 262 до 264, отсыпка балластом ул 3 от  центральной ул до уч. 152, ул. 4 от уч. 153 до 168, отсыпка разворотной площадки у ворот ВЗУ и КТП.</t>
  </si>
  <si>
    <t>2.1.1.1.</t>
  </si>
  <si>
    <t>2.1.4.4.1.</t>
  </si>
  <si>
    <t>2.1.4.4.2.</t>
  </si>
  <si>
    <t>2.1.4.4.3.</t>
  </si>
  <si>
    <t>2.1.4.9.1.</t>
  </si>
  <si>
    <t>2.1.4.9.2.</t>
  </si>
  <si>
    <t>2.1.4.9.3.</t>
  </si>
  <si>
    <t>2.1.4.9.4.</t>
  </si>
  <si>
    <t>2.1.4.9.5.</t>
  </si>
  <si>
    <t>Работа с должниками (рассылка уведомлений, искавые издержки, услуги юриста, госпошлина)</t>
  </si>
  <si>
    <t>Размер взноса / платежа</t>
  </si>
  <si>
    <t>Итоговая сумма сметы</t>
  </si>
  <si>
    <t>Расходы на приобретение расходных материалов для системы водоснабжения, электроснабжения.</t>
  </si>
  <si>
    <t>Рассылка уведомлений всем членам СНТ. При наличии адреса e-mail в реестре, отправка уведомлений только в электронном виде.</t>
  </si>
  <si>
    <t>руб.</t>
  </si>
  <si>
    <t xml:space="preserve">На руки </t>
  </si>
  <si>
    <t>адресатов</t>
  </si>
  <si>
    <t>Кадастр отходов МО, 2-ТП, 4-ЛС, отчёт по выполнению условий лицензии, подтверждение ОКВЭД. Отправка отчётов производится 1 раз в год</t>
  </si>
  <si>
    <t xml:space="preserve">По договору оферты - Моя бухгалтерия (Сбербанк). </t>
  </si>
  <si>
    <t>2.1.4.10.1.</t>
  </si>
  <si>
    <t>2.1.4.11.1</t>
  </si>
  <si>
    <t>2.1.4.11.2.</t>
  </si>
  <si>
    <t>2.1.4.10.2.</t>
  </si>
  <si>
    <t>Электронно цифровая подпись ЭЦП, использование личного кабинета СБИЗ</t>
  </si>
  <si>
    <t xml:space="preserve">Кран шаровой 3/4" (Ду 20) ВР/НР, рычаг, LD Pride (Россия), латунный никелированный, полнопроходной, PN40, t max 150 °С, 47.20.В-Н.Р </t>
  </si>
  <si>
    <t xml:space="preserve">Кран шаровой 1" (Ду 25) ВР/НР, рычаг, LD Pride (Россия), латунный никелированный, полнопроходной, PN40, t max 150 °С, 47.25.В-Н.Р </t>
  </si>
  <si>
    <t xml:space="preserve">Заглушка (пробка) наружная резьба 3/4", латунь без покрытия, Китай </t>
  </si>
  <si>
    <t xml:space="preserve">Заглушка (пробка) наружная резьба 1", латунь без покрытия, Китай </t>
  </si>
  <si>
    <t>Расходная часть сметы на 2021 год. Очётный перриод с 01.06.2021 по 31.05.2022</t>
  </si>
  <si>
    <t>Приходно_расходжная смета СНТ "Дубок-2" на 2021 г.</t>
  </si>
  <si>
    <t>2.1.4.10.3.</t>
  </si>
  <si>
    <t>2.1.4.10.4.</t>
  </si>
  <si>
    <t xml:space="preserve">Седелка компрессионная отводная с внутренней резьбой 90 мм х 1" (с металлическим кольцом), PN6, PLASTICA ALFA (Италия) </t>
  </si>
  <si>
    <r>
      <t xml:space="preserve">Покос травы по договору на оказание услуг </t>
    </r>
    <r>
      <rPr>
        <b/>
        <sz val="11"/>
        <rFont val="Times New Roman"/>
        <family val="1"/>
        <charset val="204"/>
      </rPr>
      <t>36</t>
    </r>
    <r>
      <rPr>
        <sz val="11"/>
        <rFont val="Times New Roman"/>
        <family val="1"/>
        <charset val="204"/>
      </rPr>
      <t xml:space="preserve"> сотки. Центральная ул., около КТП, между ул.3-4,  от ул.5 до калитки у ПП - </t>
    </r>
    <r>
      <rPr>
        <b/>
        <sz val="11"/>
        <rFont val="Times New Roman"/>
        <family val="1"/>
        <charset val="204"/>
      </rPr>
      <t>4,5</t>
    </r>
    <r>
      <rPr>
        <sz val="11"/>
        <rFont val="Times New Roman"/>
        <family val="1"/>
        <charset val="204"/>
      </rPr>
      <t xml:space="preserve"> сотки, подъездная дорога от битонки до ул. 5 - </t>
    </r>
    <r>
      <rPr>
        <b/>
        <sz val="11"/>
        <rFont val="Times New Roman"/>
        <family val="1"/>
        <charset val="204"/>
      </rPr>
      <t>15,5</t>
    </r>
    <r>
      <rPr>
        <sz val="11"/>
        <rFont val="Times New Roman"/>
        <family val="1"/>
        <charset val="204"/>
      </rPr>
      <t xml:space="preserve"> сотки, ВЗУ - </t>
    </r>
    <r>
      <rPr>
        <b/>
        <sz val="11"/>
        <rFont val="Times New Roman"/>
        <family val="1"/>
        <charset val="204"/>
      </rPr>
      <t>16</t>
    </r>
    <r>
      <rPr>
        <sz val="11"/>
        <rFont val="Times New Roman"/>
        <family val="1"/>
        <charset val="204"/>
      </rPr>
      <t xml:space="preserve"> соток. Стоимость одной сотки </t>
    </r>
    <r>
      <rPr>
        <b/>
        <sz val="11"/>
        <rFont val="Times New Roman"/>
        <family val="1"/>
        <charset val="204"/>
      </rPr>
      <t>390</t>
    </r>
    <r>
      <rPr>
        <sz val="11"/>
        <rFont val="Times New Roman"/>
        <family val="1"/>
        <charset val="204"/>
      </rPr>
      <t xml:space="preserve"> руб.</t>
    </r>
  </si>
  <si>
    <t xml:space="preserve">ООО «Пластик–Север» 
Адрес: 127644, г.Москва, ул.Ижорская, д.15 
ИНН 7713662793, КПП 771301001, ОГРН 5087746150421 
Телефон/факс: +7 (495) 745-42-82 
Бесплатный телефон: 8-800-333-42-82 </t>
  </si>
  <si>
    <t>Вырубка деревьев.</t>
  </si>
  <si>
    <t>2.1.1.6.1.</t>
  </si>
  <si>
    <t>2.1.1.6.2.</t>
  </si>
  <si>
    <t>2.1.1.6.3.</t>
  </si>
  <si>
    <t>2.1.1.7.</t>
  </si>
  <si>
    <t>за услугу</t>
  </si>
  <si>
    <t>услуга</t>
  </si>
  <si>
    <t>Расчистка периметра и территории СНТ от высокорослых деревьев и кустарника с целью приведения в соответствие с нормати требования противопожарной безопасности. Пожарные водоёмы.</t>
  </si>
  <si>
    <t>Уличное освещение 99994012 / 23829355</t>
  </si>
  <si>
    <t>2.1.1.6.4.</t>
  </si>
  <si>
    <t>Скважина 9993812 \ 37214810</t>
  </si>
  <si>
    <t>КПП (камеры наблюдения) 99993712 / 30270814</t>
  </si>
  <si>
    <t>Освещение и обогрев скважины 99993912 \ 34217046</t>
  </si>
  <si>
    <t>По договору с ФБУЗ ЦГЭМО № №113-91/22 от 14.03.2022</t>
  </si>
  <si>
    <t>Бассейн реки "Волга", коэффицент на 2022 составляет 3,06. Оплата проводится за фактически потреблённый объём воды, но расчёт произведён с учётом максимального потребления воды 17490 м3</t>
  </si>
  <si>
    <t>Расходы, связанные с реализацией работ, оказанием услуг, имущественных прав граждан, созданием, приобретением ИОП (НК ст. 253 пп. 1.1)</t>
  </si>
  <si>
    <t>3.</t>
  </si>
  <si>
    <t>3.1.</t>
  </si>
  <si>
    <t>Расходы на проведение работ связанных с профилактикой предупреждения черезвычайных ситуаций</t>
  </si>
  <si>
    <t>Обустройство пожарного водоёма (Копка, перемещение грунта, аренда спецтехники, плиты для пирса)</t>
  </si>
  <si>
    <t>3.1.1.</t>
  </si>
  <si>
    <t>По договору на оказание услуг с ИП или самозанятым. По договору оплата за разовую услугу 6000 рублей. Расчистка дорог по заявке.</t>
  </si>
  <si>
    <t>Расчётная стоимость 1 м.куб. с 01.07.2022г. составляет 834,22 рублей в соответствии с постановлением правительства московкой области
от 20.12.2021 г. N 290/Р</t>
  </si>
  <si>
    <t>Заработноя плата сторожа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</si>
</sst>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#,##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2"/>
      <color theme="0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b/>
      <sz val="12"/>
      <color theme="1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6" fillId="0" borderId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</cellStyleXfs>
  <cellXfs count="4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44" fontId="1" fillId="0" borderId="0" xfId="0" applyNumberFormat="1" applyFont="1"/>
    <xf numFmtId="0" fontId="3" fillId="0" borderId="12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3" borderId="44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12" xfId="0" applyFont="1" applyBorder="1" applyAlignment="1">
      <alignment horizontal="center"/>
    </xf>
    <xf numFmtId="0" fontId="4" fillId="0" borderId="32" xfId="0" applyFont="1" applyFill="1" applyBorder="1" applyAlignment="1">
      <alignment horizontal="left" vertical="center" wrapText="1"/>
    </xf>
    <xf numFmtId="0" fontId="3" fillId="0" borderId="2" xfId="0" applyFont="1" applyFill="1" applyBorder="1"/>
    <xf numFmtId="0" fontId="3" fillId="0" borderId="59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1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0" fontId="13" fillId="0" borderId="0" xfId="0" applyFont="1" applyAlignment="1">
      <alignment vertical="center" wrapText="1"/>
    </xf>
    <xf numFmtId="0" fontId="3" fillId="0" borderId="13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6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left" vertical="center" wrapText="1"/>
    </xf>
    <xf numFmtId="0" fontId="3" fillId="0" borderId="54" xfId="0" applyFont="1" applyFill="1" applyBorder="1" applyAlignment="1">
      <alignment horizontal="left" vertical="center"/>
    </xf>
    <xf numFmtId="0" fontId="3" fillId="0" borderId="49" xfId="0" applyFont="1" applyFill="1" applyBorder="1" applyAlignment="1">
      <alignment horizontal="left" vertical="center"/>
    </xf>
    <xf numFmtId="0" fontId="3" fillId="0" borderId="3" xfId="6" applyFont="1" applyFill="1" applyBorder="1" applyAlignment="1">
      <alignment horizontal="center"/>
    </xf>
    <xf numFmtId="0" fontId="3" fillId="0" borderId="63" xfId="1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0" xfId="0" applyFont="1" applyBorder="1"/>
    <xf numFmtId="44" fontId="3" fillId="0" borderId="10" xfId="0" applyNumberFormat="1" applyFont="1" applyBorder="1"/>
    <xf numFmtId="0" fontId="3" fillId="0" borderId="5" xfId="0" applyFont="1" applyBorder="1"/>
    <xf numFmtId="0" fontId="4" fillId="3" borderId="20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44" fontId="4" fillId="3" borderId="19" xfId="0" applyNumberFormat="1" applyFont="1" applyFill="1" applyBorder="1" applyAlignment="1">
      <alignment horizontal="center" vertical="center" wrapText="1"/>
    </xf>
    <xf numFmtId="0" fontId="3" fillId="0" borderId="52" xfId="0" applyFont="1" applyBorder="1" applyAlignment="1">
      <alignment vertical="center"/>
    </xf>
    <xf numFmtId="0" fontId="3" fillId="0" borderId="32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35" xfId="0" applyFont="1" applyBorder="1" applyAlignment="1">
      <alignment horizontal="left" vertical="center"/>
    </xf>
    <xf numFmtId="0" fontId="3" fillId="0" borderId="28" xfId="0" applyFont="1" applyBorder="1" applyAlignment="1">
      <alignment vertical="center"/>
    </xf>
    <xf numFmtId="165" fontId="3" fillId="0" borderId="39" xfId="0" applyNumberFormat="1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165" fontId="4" fillId="4" borderId="58" xfId="0" applyNumberFormat="1" applyFont="1" applyFill="1" applyBorder="1" applyAlignment="1">
      <alignment vertical="center"/>
    </xf>
    <xf numFmtId="0" fontId="4" fillId="0" borderId="45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13" xfId="0" applyFont="1" applyBorder="1"/>
    <xf numFmtId="44" fontId="3" fillId="0" borderId="13" xfId="0" applyNumberFormat="1" applyFont="1" applyBorder="1"/>
    <xf numFmtId="0" fontId="3" fillId="0" borderId="16" xfId="0" applyFont="1" applyBorder="1"/>
    <xf numFmtId="0" fontId="4" fillId="3" borderId="4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0" fontId="3" fillId="0" borderId="15" xfId="5" applyFont="1" applyFill="1" applyBorder="1" applyAlignment="1">
      <alignment horizontal="center" vertical="center"/>
    </xf>
    <xf numFmtId="0" fontId="3" fillId="0" borderId="41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/>
    </xf>
    <xf numFmtId="164" fontId="3" fillId="0" borderId="15" xfId="5" applyNumberFormat="1" applyFont="1" applyFill="1" applyBorder="1" applyAlignment="1">
      <alignment horizontal="center" vertical="center"/>
    </xf>
    <xf numFmtId="164" fontId="3" fillId="0" borderId="41" xfId="5" applyNumberFormat="1" applyFont="1" applyFill="1" applyBorder="1" applyAlignment="1">
      <alignment horizontal="center" vertical="center"/>
    </xf>
    <xf numFmtId="10" fontId="3" fillId="0" borderId="16" xfId="5" applyNumberFormat="1" applyFont="1" applyFill="1" applyBorder="1" applyAlignment="1">
      <alignment horizontal="center" vertical="center"/>
    </xf>
    <xf numFmtId="0" fontId="3" fillId="0" borderId="42" xfId="3" applyFont="1" applyFill="1" applyBorder="1" applyAlignment="1">
      <alignment horizontal="center" vertical="center"/>
    </xf>
    <xf numFmtId="0" fontId="3" fillId="0" borderId="20" xfId="3" applyFont="1" applyFill="1" applyBorder="1" applyAlignment="1">
      <alignment horizontal="center" vertical="center"/>
    </xf>
    <xf numFmtId="164" fontId="3" fillId="0" borderId="19" xfId="3" applyNumberFormat="1" applyFont="1" applyFill="1" applyBorder="1" applyAlignment="1">
      <alignment horizontal="center" vertical="center"/>
    </xf>
    <xf numFmtId="164" fontId="3" fillId="0" borderId="42" xfId="3" applyNumberFormat="1" applyFont="1" applyFill="1" applyBorder="1" applyAlignment="1">
      <alignment horizontal="center" vertical="center"/>
    </xf>
    <xf numFmtId="0" fontId="3" fillId="0" borderId="41" xfId="5" applyFont="1" applyFill="1" applyBorder="1" applyAlignment="1">
      <alignment horizontal="center" vertical="center" wrapText="1"/>
    </xf>
    <xf numFmtId="164" fontId="3" fillId="0" borderId="13" xfId="5" applyNumberFormat="1" applyFont="1" applyFill="1" applyBorder="1" applyAlignment="1">
      <alignment horizontal="center" vertical="center"/>
    </xf>
    <xf numFmtId="0" fontId="3" fillId="0" borderId="43" xfId="5" applyFont="1" applyFill="1" applyBorder="1" applyAlignment="1">
      <alignment horizontal="center" vertical="center"/>
    </xf>
    <xf numFmtId="0" fontId="3" fillId="0" borderId="38" xfId="5" applyFont="1" applyFill="1" applyBorder="1" applyAlignment="1">
      <alignment horizontal="center" vertical="center"/>
    </xf>
    <xf numFmtId="0" fontId="3" fillId="0" borderId="37" xfId="5" applyFont="1" applyFill="1" applyBorder="1" applyAlignment="1">
      <alignment horizontal="center" vertical="center"/>
    </xf>
    <xf numFmtId="164" fontId="3" fillId="0" borderId="21" xfId="5" applyNumberFormat="1" applyFont="1" applyFill="1" applyBorder="1" applyAlignment="1">
      <alignment horizontal="center" vertical="center"/>
    </xf>
    <xf numFmtId="164" fontId="3" fillId="0" borderId="38" xfId="5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4" fillId="3" borderId="6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left" vertical="center"/>
    </xf>
    <xf numFmtId="0" fontId="3" fillId="0" borderId="65" xfId="0" applyFont="1" applyFill="1" applyBorder="1" applyAlignment="1">
      <alignment horizontal="left" vertical="center"/>
    </xf>
    <xf numFmtId="0" fontId="3" fillId="0" borderId="66" xfId="0" applyFont="1" applyFill="1" applyBorder="1" applyAlignment="1">
      <alignment horizontal="left" vertical="center"/>
    </xf>
    <xf numFmtId="0" fontId="4" fillId="3" borderId="61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 wrapText="1"/>
    </xf>
    <xf numFmtId="0" fontId="3" fillId="0" borderId="15" xfId="3" applyFont="1" applyFill="1" applyBorder="1"/>
    <xf numFmtId="0" fontId="4" fillId="0" borderId="59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2" xfId="3" applyFont="1" applyFill="1" applyBorder="1"/>
    <xf numFmtId="0" fontId="3" fillId="0" borderId="6" xfId="3" applyFont="1" applyFill="1" applyBorder="1" applyAlignment="1">
      <alignment vertical="center"/>
    </xf>
    <xf numFmtId="0" fontId="3" fillId="0" borderId="1" xfId="3" applyFont="1" applyFill="1" applyBorder="1" applyAlignment="1">
      <alignment horizontal="right" vertical="center" wrapText="1"/>
    </xf>
    <xf numFmtId="164" fontId="3" fillId="0" borderId="3" xfId="3" applyNumberFormat="1" applyFont="1" applyFill="1" applyBorder="1" applyAlignment="1">
      <alignment horizontal="right" vertical="center"/>
    </xf>
    <xf numFmtId="164" fontId="3" fillId="0" borderId="3" xfId="3" applyNumberFormat="1" applyFont="1" applyFill="1" applyBorder="1" applyAlignment="1">
      <alignment vertical="center"/>
    </xf>
    <xf numFmtId="10" fontId="3" fillId="0" borderId="33" xfId="3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164" fontId="3" fillId="0" borderId="0" xfId="0" applyNumberFormat="1" applyFont="1"/>
    <xf numFmtId="0" fontId="14" fillId="0" borderId="23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10" fontId="14" fillId="0" borderId="0" xfId="4" applyNumberFormat="1" applyFont="1" applyFill="1" applyBorder="1" applyAlignment="1">
      <alignment horizontal="center" vertical="center" wrapText="1"/>
    </xf>
    <xf numFmtId="10" fontId="14" fillId="0" borderId="45" xfId="4" applyNumberFormat="1" applyFont="1" applyFill="1" applyBorder="1" applyAlignment="1">
      <alignment horizontal="center" vertical="center" wrapText="1"/>
    </xf>
    <xf numFmtId="10" fontId="14" fillId="0" borderId="54" xfId="3" applyNumberFormat="1" applyFont="1" applyFill="1" applyBorder="1" applyAlignment="1">
      <alignment horizontal="center" vertical="center" wrapText="1"/>
    </xf>
    <xf numFmtId="10" fontId="14" fillId="0" borderId="0" xfId="3" applyNumberFormat="1" applyFont="1" applyFill="1" applyBorder="1" applyAlignment="1">
      <alignment horizontal="center" vertical="center" wrapText="1"/>
    </xf>
    <xf numFmtId="10" fontId="14" fillId="0" borderId="45" xfId="3" applyNumberFormat="1" applyFont="1" applyFill="1" applyBorder="1" applyAlignment="1">
      <alignment horizontal="center" vertical="center" wrapText="1"/>
    </xf>
    <xf numFmtId="10" fontId="14" fillId="0" borderId="21" xfId="4" applyNumberFormat="1" applyFont="1" applyFill="1" applyBorder="1" applyAlignment="1">
      <alignment horizontal="center" vertical="center" wrapText="1"/>
    </xf>
    <xf numFmtId="10" fontId="14" fillId="0" borderId="27" xfId="4" applyNumberFormat="1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/>
    </xf>
    <xf numFmtId="0" fontId="15" fillId="3" borderId="16" xfId="0" applyFont="1" applyFill="1" applyBorder="1" applyAlignment="1">
      <alignment horizontal="left"/>
    </xf>
    <xf numFmtId="0" fontId="14" fillId="0" borderId="23" xfId="3" applyFont="1" applyFill="1" applyBorder="1" applyAlignment="1">
      <alignment horizontal="left"/>
    </xf>
    <xf numFmtId="0" fontId="14" fillId="0" borderId="31" xfId="3" applyFont="1" applyFill="1" applyBorder="1" applyAlignment="1">
      <alignment horizontal="left"/>
    </xf>
    <xf numFmtId="0" fontId="14" fillId="0" borderId="23" xfId="0" applyFont="1" applyFill="1" applyBorder="1" applyAlignment="1">
      <alignment horizontal="left"/>
    </xf>
    <xf numFmtId="0" fontId="14" fillId="0" borderId="31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left"/>
    </xf>
    <xf numFmtId="0" fontId="14" fillId="0" borderId="51" xfId="0" applyFont="1" applyFill="1" applyBorder="1" applyAlignment="1">
      <alignment horizontal="left"/>
    </xf>
    <xf numFmtId="164" fontId="3" fillId="0" borderId="69" xfId="0" applyNumberFormat="1" applyFont="1" applyFill="1" applyBorder="1"/>
    <xf numFmtId="0" fontId="3" fillId="0" borderId="1" xfId="3" applyFont="1" applyFill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/>
    </xf>
    <xf numFmtId="0" fontId="3" fillId="0" borderId="39" xfId="1" applyFont="1" applyBorder="1" applyAlignment="1">
      <alignment horizontal="left" vertical="center"/>
    </xf>
    <xf numFmtId="0" fontId="17" fillId="0" borderId="63" xfId="1" applyFont="1" applyBorder="1" applyAlignment="1">
      <alignment horizontal="left" vertical="center"/>
    </xf>
    <xf numFmtId="0" fontId="17" fillId="0" borderId="63" xfId="1" applyFont="1" applyBorder="1" applyAlignment="1">
      <alignment horizontal="right" vertical="center"/>
    </xf>
    <xf numFmtId="164" fontId="17" fillId="0" borderId="63" xfId="1" applyNumberFormat="1" applyFont="1" applyBorder="1" applyAlignment="1">
      <alignment horizontal="right" vertical="center"/>
    </xf>
    <xf numFmtId="10" fontId="17" fillId="0" borderId="24" xfId="1" applyNumberFormat="1" applyFont="1" applyBorder="1" applyAlignment="1">
      <alignment horizontal="right" vertical="center"/>
    </xf>
    <xf numFmtId="0" fontId="17" fillId="0" borderId="6" xfId="1" applyFont="1" applyBorder="1" applyAlignment="1">
      <alignment horizontal="left" vertical="center"/>
    </xf>
    <xf numFmtId="0" fontId="17" fillId="0" borderId="6" xfId="1" applyFont="1" applyBorder="1" applyAlignment="1">
      <alignment horizontal="right" vertical="center"/>
    </xf>
    <xf numFmtId="164" fontId="17" fillId="0" borderId="6" xfId="1" applyNumberFormat="1" applyFont="1" applyBorder="1" applyAlignment="1">
      <alignment horizontal="right" vertical="center"/>
    </xf>
    <xf numFmtId="10" fontId="17" fillId="0" borderId="1" xfId="1" applyNumberFormat="1" applyFont="1" applyBorder="1" applyAlignment="1">
      <alignment horizontal="right" vertical="center"/>
    </xf>
    <xf numFmtId="0" fontId="17" fillId="0" borderId="3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/>
    </xf>
    <xf numFmtId="0" fontId="17" fillId="0" borderId="3" xfId="6" applyFont="1" applyFill="1" applyBorder="1" applyAlignment="1">
      <alignment horizontal="left" vertical="center"/>
    </xf>
    <xf numFmtId="0" fontId="17" fillId="0" borderId="3" xfId="6" applyFont="1" applyFill="1" applyBorder="1" applyAlignment="1">
      <alignment horizontal="center"/>
    </xf>
    <xf numFmtId="0" fontId="17" fillId="0" borderId="6" xfId="6" applyFont="1" applyFill="1" applyBorder="1" applyAlignment="1">
      <alignment horizontal="center" vertical="center" wrapText="1"/>
    </xf>
    <xf numFmtId="0" fontId="17" fillId="0" borderId="2" xfId="6" applyFont="1" applyFill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/>
    </xf>
    <xf numFmtId="164" fontId="17" fillId="0" borderId="3" xfId="6" applyNumberFormat="1" applyFont="1" applyFill="1" applyBorder="1" applyAlignment="1">
      <alignment horizontal="center" vertical="center"/>
    </xf>
    <xf numFmtId="10" fontId="17" fillId="0" borderId="47" xfId="6" applyNumberFormat="1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left" vertical="center"/>
    </xf>
    <xf numFmtId="0" fontId="17" fillId="0" borderId="6" xfId="3" applyFont="1" applyFill="1" applyBorder="1" applyAlignment="1">
      <alignment horizontal="center" vertical="center" wrapText="1"/>
    </xf>
    <xf numFmtId="0" fontId="17" fillId="0" borderId="2" xfId="3" applyFont="1" applyFill="1" applyBorder="1" applyAlignment="1">
      <alignment horizontal="center" vertical="center"/>
    </xf>
    <xf numFmtId="0" fontId="17" fillId="0" borderId="1" xfId="3" applyFont="1" applyFill="1" applyBorder="1" applyAlignment="1">
      <alignment horizontal="center" vertical="center"/>
    </xf>
    <xf numFmtId="164" fontId="17" fillId="0" borderId="3" xfId="3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/>
    </xf>
    <xf numFmtId="0" fontId="17" fillId="0" borderId="1" xfId="3" applyFont="1" applyFill="1" applyBorder="1" applyAlignment="1">
      <alignment vertical="center" wrapText="1"/>
    </xf>
    <xf numFmtId="0" fontId="17" fillId="0" borderId="5" xfId="3" applyFont="1" applyFill="1" applyBorder="1" applyAlignment="1">
      <alignment horizontal="left" vertical="center"/>
    </xf>
    <xf numFmtId="0" fontId="17" fillId="0" borderId="5" xfId="6" applyFont="1" applyFill="1" applyBorder="1" applyAlignment="1">
      <alignment horizontal="center"/>
    </xf>
    <xf numFmtId="0" fontId="17" fillId="0" borderId="56" xfId="3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/>
    </xf>
    <xf numFmtId="0" fontId="17" fillId="0" borderId="57" xfId="3" applyFont="1" applyFill="1" applyBorder="1" applyAlignment="1">
      <alignment horizontal="center" vertical="center"/>
    </xf>
    <xf numFmtId="164" fontId="17" fillId="0" borderId="55" xfId="3" applyNumberFormat="1" applyFont="1" applyFill="1" applyBorder="1" applyAlignment="1">
      <alignment horizontal="center" vertical="center"/>
    </xf>
    <xf numFmtId="10" fontId="17" fillId="0" borderId="67" xfId="6" applyNumberFormat="1" applyFont="1" applyFill="1" applyBorder="1" applyAlignment="1">
      <alignment horizontal="center" vertical="center"/>
    </xf>
    <xf numFmtId="0" fontId="17" fillId="0" borderId="14" xfId="3" applyFont="1" applyFill="1" applyBorder="1" applyAlignment="1">
      <alignment horizontal="center" vertical="center"/>
    </xf>
    <xf numFmtId="0" fontId="17" fillId="0" borderId="41" xfId="3" applyFont="1" applyFill="1" applyBorder="1" applyAlignment="1">
      <alignment horizontal="center" vertical="center"/>
    </xf>
    <xf numFmtId="164" fontId="17" fillId="0" borderId="15" xfId="3" applyNumberFormat="1" applyFont="1" applyFill="1" applyBorder="1" applyAlignment="1">
      <alignment horizontal="center" vertical="center"/>
    </xf>
    <xf numFmtId="164" fontId="17" fillId="0" borderId="13" xfId="3" applyNumberFormat="1" applyFont="1" applyFill="1" applyBorder="1" applyAlignment="1">
      <alignment horizontal="center" vertical="center"/>
    </xf>
    <xf numFmtId="10" fontId="17" fillId="0" borderId="46" xfId="6" applyNumberFormat="1" applyFont="1" applyFill="1" applyBorder="1" applyAlignment="1">
      <alignment horizontal="center" vertical="center"/>
    </xf>
    <xf numFmtId="0" fontId="17" fillId="0" borderId="26" xfId="3" applyFont="1" applyFill="1" applyBorder="1"/>
    <xf numFmtId="0" fontId="17" fillId="0" borderId="2" xfId="3" applyFont="1" applyFill="1" applyBorder="1"/>
    <xf numFmtId="0" fontId="17" fillId="0" borderId="6" xfId="3" applyFont="1" applyFill="1" applyBorder="1" applyAlignment="1">
      <alignment vertical="center"/>
    </xf>
    <xf numFmtId="0" fontId="17" fillId="0" borderId="1" xfId="3" applyFont="1" applyFill="1" applyBorder="1" applyAlignment="1">
      <alignment horizontal="right" vertical="center" wrapText="1"/>
    </xf>
    <xf numFmtId="0" fontId="17" fillId="0" borderId="1" xfId="3" applyFont="1" applyFill="1" applyBorder="1" applyAlignment="1">
      <alignment horizontal="left" vertical="center" wrapText="1"/>
    </xf>
    <xf numFmtId="164" fontId="17" fillId="0" borderId="3" xfId="3" applyNumberFormat="1" applyFont="1" applyFill="1" applyBorder="1" applyAlignment="1">
      <alignment horizontal="right" vertical="center"/>
    </xf>
    <xf numFmtId="164" fontId="17" fillId="0" borderId="3" xfId="3" applyNumberFormat="1" applyFont="1" applyFill="1" applyBorder="1" applyAlignment="1">
      <alignment vertical="center"/>
    </xf>
    <xf numFmtId="10" fontId="17" fillId="0" borderId="33" xfId="3" applyNumberFormat="1" applyFont="1" applyFill="1" applyBorder="1" applyAlignment="1">
      <alignment vertical="center"/>
    </xf>
    <xf numFmtId="0" fontId="17" fillId="0" borderId="36" xfId="3" applyFont="1" applyFill="1" applyBorder="1"/>
    <xf numFmtId="0" fontId="17" fillId="0" borderId="39" xfId="3" applyFont="1" applyFill="1" applyBorder="1" applyAlignment="1">
      <alignment vertical="center"/>
    </xf>
    <xf numFmtId="0" fontId="17" fillId="0" borderId="29" xfId="3" applyFont="1" applyFill="1" applyBorder="1" applyAlignment="1">
      <alignment horizontal="right" vertical="center" wrapText="1"/>
    </xf>
    <xf numFmtId="0" fontId="17" fillId="0" borderId="29" xfId="3" applyFont="1" applyFill="1" applyBorder="1" applyAlignment="1">
      <alignment horizontal="left" vertical="center" wrapText="1"/>
    </xf>
    <xf numFmtId="164" fontId="17" fillId="0" borderId="28" xfId="3" applyNumberFormat="1" applyFont="1" applyFill="1" applyBorder="1" applyAlignment="1">
      <alignment horizontal="right" vertical="center"/>
    </xf>
    <xf numFmtId="164" fontId="17" fillId="0" borderId="28" xfId="3" applyNumberFormat="1" applyFont="1" applyFill="1" applyBorder="1" applyAlignment="1">
      <alignment vertical="center"/>
    </xf>
    <xf numFmtId="10" fontId="17" fillId="0" borderId="40" xfId="3" applyNumberFormat="1" applyFont="1" applyFill="1" applyBorder="1" applyAlignment="1">
      <alignment vertical="center"/>
    </xf>
    <xf numFmtId="0" fontId="17" fillId="0" borderId="55" xfId="5" applyFont="1" applyFill="1" applyBorder="1" applyAlignment="1">
      <alignment vertical="center"/>
    </xf>
    <xf numFmtId="0" fontId="17" fillId="0" borderId="56" xfId="5" applyFont="1" applyFill="1" applyBorder="1" applyAlignment="1">
      <alignment horizontal="left" vertical="center"/>
    </xf>
    <xf numFmtId="0" fontId="17" fillId="0" borderId="56" xfId="5" applyFont="1" applyFill="1" applyBorder="1" applyAlignment="1">
      <alignment vertical="center"/>
    </xf>
    <xf numFmtId="0" fontId="17" fillId="0" borderId="57" xfId="5" applyFont="1" applyFill="1" applyBorder="1" applyAlignment="1">
      <alignment horizontal="center" vertical="center"/>
    </xf>
    <xf numFmtId="164" fontId="17" fillId="0" borderId="55" xfId="5" applyNumberFormat="1" applyFont="1" applyFill="1" applyBorder="1" applyAlignment="1">
      <alignment horizontal="right" vertical="center"/>
    </xf>
    <xf numFmtId="164" fontId="17" fillId="0" borderId="55" xfId="5" applyNumberFormat="1" applyFont="1" applyFill="1" applyBorder="1" applyAlignment="1">
      <alignment vertical="center"/>
    </xf>
    <xf numFmtId="10" fontId="17" fillId="0" borderId="62" xfId="6" applyNumberFormat="1" applyFont="1" applyFill="1" applyBorder="1" applyAlignment="1">
      <alignment horizontal="right" vertical="center"/>
    </xf>
    <xf numFmtId="0" fontId="17" fillId="0" borderId="4" xfId="3" applyFont="1" applyFill="1" applyBorder="1" applyAlignment="1">
      <alignment horizontal="left" vertical="center" wrapText="1"/>
    </xf>
    <xf numFmtId="0" fontId="17" fillId="0" borderId="1" xfId="6" applyFont="1" applyFill="1" applyBorder="1" applyAlignment="1">
      <alignment horizontal="left" vertical="center" wrapText="1"/>
    </xf>
    <xf numFmtId="0" fontId="17" fillId="0" borderId="63" xfId="1" applyFont="1" applyBorder="1" applyAlignment="1">
      <alignment horizontal="left" vertical="center"/>
    </xf>
    <xf numFmtId="0" fontId="17" fillId="0" borderId="6" xfId="1" applyFont="1" applyBorder="1" applyAlignment="1">
      <alignment horizontal="left" vertical="center"/>
    </xf>
    <xf numFmtId="0" fontId="17" fillId="0" borderId="15" xfId="3" applyFont="1" applyFill="1" applyBorder="1" applyAlignment="1">
      <alignment vertical="center"/>
    </xf>
    <xf numFmtId="0" fontId="17" fillId="0" borderId="41" xfId="3" applyFont="1" applyFill="1" applyBorder="1" applyAlignment="1">
      <alignment horizontal="left" vertical="center" wrapText="1"/>
    </xf>
    <xf numFmtId="0" fontId="17" fillId="0" borderId="41" xfId="3" applyFont="1" applyFill="1" applyBorder="1" applyAlignment="1">
      <alignment vertical="center"/>
    </xf>
    <xf numFmtId="0" fontId="17" fillId="0" borderId="14" xfId="3" applyFont="1" applyFill="1" applyBorder="1" applyAlignment="1">
      <alignment vertical="center"/>
    </xf>
    <xf numFmtId="164" fontId="17" fillId="0" borderId="15" xfId="3" applyNumberFormat="1" applyFont="1" applyFill="1" applyBorder="1" applyAlignment="1">
      <alignment vertical="center"/>
    </xf>
    <xf numFmtId="10" fontId="17" fillId="0" borderId="16" xfId="3" applyNumberFormat="1" applyFont="1" applyFill="1" applyBorder="1" applyAlignment="1">
      <alignment horizontal="right" vertical="center"/>
    </xf>
    <xf numFmtId="0" fontId="17" fillId="0" borderId="17" xfId="6" applyFont="1" applyFill="1" applyBorder="1" applyAlignment="1">
      <alignment horizontal="left" vertical="center"/>
    </xf>
    <xf numFmtId="0" fontId="17" fillId="0" borderId="17" xfId="6" applyFont="1" applyFill="1" applyBorder="1" applyAlignment="1">
      <alignment horizontal="right" vertical="center" wrapText="1"/>
    </xf>
    <xf numFmtId="0" fontId="17" fillId="0" borderId="7" xfId="6" applyFont="1" applyFill="1" applyBorder="1" applyAlignment="1">
      <alignment horizontal="left" vertical="center" wrapText="1"/>
    </xf>
    <xf numFmtId="164" fontId="17" fillId="0" borderId="8" xfId="6" applyNumberFormat="1" applyFont="1" applyFill="1" applyBorder="1" applyAlignment="1">
      <alignment horizontal="right" vertical="center"/>
    </xf>
    <xf numFmtId="164" fontId="17" fillId="0" borderId="17" xfId="6" applyNumberFormat="1" applyFont="1" applyFill="1" applyBorder="1" applyAlignment="1">
      <alignment vertical="center"/>
    </xf>
    <xf numFmtId="10" fontId="17" fillId="0" borderId="47" xfId="6" applyNumberFormat="1" applyFont="1" applyFill="1" applyBorder="1" applyAlignment="1">
      <alignment horizontal="right" vertical="center"/>
    </xf>
    <xf numFmtId="0" fontId="17" fillId="0" borderId="11" xfId="3" applyFont="1" applyFill="1" applyBorder="1" applyAlignment="1">
      <alignment horizontal="left" vertical="center" wrapText="1"/>
    </xf>
    <xf numFmtId="0" fontId="17" fillId="0" borderId="11" xfId="3" applyFont="1" applyFill="1" applyBorder="1" applyAlignment="1">
      <alignment horizontal="right" vertical="center" wrapText="1"/>
    </xf>
    <xf numFmtId="164" fontId="17" fillId="0" borderId="5" xfId="3" applyNumberFormat="1" applyFont="1" applyFill="1" applyBorder="1" applyAlignment="1">
      <alignment horizontal="right" vertical="center"/>
    </xf>
    <xf numFmtId="164" fontId="17" fillId="0" borderId="11" xfId="3" applyNumberFormat="1" applyFont="1" applyFill="1" applyBorder="1" applyAlignment="1">
      <alignment vertical="center"/>
    </xf>
    <xf numFmtId="10" fontId="17" fillId="0" borderId="67" xfId="6" applyNumberFormat="1" applyFont="1" applyFill="1" applyBorder="1" applyAlignment="1">
      <alignment horizontal="right" vertical="center"/>
    </xf>
    <xf numFmtId="0" fontId="17" fillId="0" borderId="41" xfId="3" applyFont="1" applyFill="1" applyBorder="1" applyAlignment="1">
      <alignment horizontal="left" vertical="center"/>
    </xf>
    <xf numFmtId="0" fontId="17" fillId="0" borderId="14" xfId="3" applyFont="1" applyFill="1" applyBorder="1" applyAlignment="1">
      <alignment horizontal="right" vertical="center" wrapText="1"/>
    </xf>
    <xf numFmtId="0" fontId="17" fillId="0" borderId="14" xfId="3" applyFont="1" applyFill="1" applyBorder="1" applyAlignment="1">
      <alignment horizontal="left" vertical="center" wrapText="1"/>
    </xf>
    <xf numFmtId="164" fontId="17" fillId="0" borderId="15" xfId="3" applyNumberFormat="1" applyFont="1" applyFill="1" applyBorder="1" applyAlignment="1">
      <alignment horizontal="right" vertical="center"/>
    </xf>
    <xf numFmtId="10" fontId="17" fillId="0" borderId="46" xfId="6" applyNumberFormat="1" applyFont="1" applyFill="1" applyBorder="1" applyAlignment="1">
      <alignment horizontal="right" vertical="center"/>
    </xf>
    <xf numFmtId="0" fontId="17" fillId="0" borderId="41" xfId="3" applyFont="1" applyFill="1" applyBorder="1" applyAlignment="1">
      <alignment horizontal="right" vertical="center" wrapText="1"/>
    </xf>
    <xf numFmtId="0" fontId="17" fillId="0" borderId="14" xfId="3" applyFont="1" applyFill="1" applyBorder="1" applyAlignment="1">
      <alignment horizontal="center" vertical="center" wrapText="1"/>
    </xf>
    <xf numFmtId="164" fontId="17" fillId="0" borderId="15" xfId="3" applyNumberFormat="1" applyFont="1" applyFill="1" applyBorder="1" applyAlignment="1">
      <alignment horizontal="right" vertical="center" wrapText="1"/>
    </xf>
    <xf numFmtId="164" fontId="17" fillId="0" borderId="41" xfId="3" applyNumberFormat="1" applyFont="1" applyFill="1" applyBorder="1" applyAlignment="1">
      <alignment vertical="center"/>
    </xf>
    <xf numFmtId="0" fontId="17" fillId="0" borderId="43" xfId="3" applyFont="1" applyFill="1" applyBorder="1"/>
    <xf numFmtId="0" fontId="17" fillId="0" borderId="37" xfId="3" applyFont="1" applyFill="1" applyBorder="1" applyAlignment="1">
      <alignment horizontal="left" vertical="center" wrapText="1"/>
    </xf>
    <xf numFmtId="0" fontId="17" fillId="0" borderId="38" xfId="3" applyFont="1" applyFill="1" applyBorder="1" applyAlignment="1">
      <alignment horizontal="right" vertical="center" wrapText="1"/>
    </xf>
    <xf numFmtId="0" fontId="17" fillId="0" borderId="37" xfId="3" applyFont="1" applyFill="1" applyBorder="1" applyAlignment="1">
      <alignment horizontal="center" vertical="center" wrapText="1"/>
    </xf>
    <xf numFmtId="164" fontId="17" fillId="0" borderId="43" xfId="3" applyNumberFormat="1" applyFont="1" applyFill="1" applyBorder="1" applyAlignment="1">
      <alignment horizontal="right" vertical="center" wrapText="1"/>
    </xf>
    <xf numFmtId="164" fontId="17" fillId="0" borderId="38" xfId="3" applyNumberFormat="1" applyFont="1" applyFill="1" applyBorder="1" applyAlignment="1">
      <alignment vertical="center"/>
    </xf>
    <xf numFmtId="10" fontId="17" fillId="0" borderId="68" xfId="6" applyNumberFormat="1" applyFont="1" applyFill="1" applyBorder="1" applyAlignment="1">
      <alignment horizontal="right" vertical="center"/>
    </xf>
    <xf numFmtId="0" fontId="17" fillId="0" borderId="6" xfId="6" applyFont="1" applyFill="1" applyBorder="1" applyAlignment="1">
      <alignment horizontal="left" vertical="center" wrapText="1"/>
    </xf>
    <xf numFmtId="0" fontId="17" fillId="0" borderId="6" xfId="6" applyFont="1" applyFill="1" applyBorder="1" applyAlignment="1">
      <alignment horizontal="right" vertical="center" wrapText="1"/>
    </xf>
    <xf numFmtId="164" fontId="17" fillId="0" borderId="3" xfId="6" applyNumberFormat="1" applyFont="1" applyFill="1" applyBorder="1" applyAlignment="1">
      <alignment horizontal="right" vertical="center"/>
    </xf>
    <xf numFmtId="0" fontId="17" fillId="0" borderId="43" xfId="3" applyFont="1" applyFill="1" applyBorder="1" applyAlignment="1">
      <alignment vertical="center"/>
    </xf>
    <xf numFmtId="0" fontId="17" fillId="0" borderId="38" xfId="3" applyFont="1" applyFill="1" applyBorder="1" applyAlignment="1">
      <alignment horizontal="left" vertical="center"/>
    </xf>
    <xf numFmtId="0" fontId="17" fillId="0" borderId="38" xfId="3" applyFont="1" applyFill="1" applyBorder="1" applyAlignment="1">
      <alignment vertical="center"/>
    </xf>
    <xf numFmtId="0" fontId="17" fillId="0" borderId="37" xfId="3" applyFont="1" applyFill="1" applyBorder="1" applyAlignment="1">
      <alignment vertical="center"/>
    </xf>
    <xf numFmtId="164" fontId="17" fillId="0" borderId="43" xfId="3" applyNumberFormat="1" applyFont="1" applyFill="1" applyBorder="1" applyAlignment="1">
      <alignment vertical="center"/>
    </xf>
    <xf numFmtId="10" fontId="17" fillId="0" borderId="27" xfId="3" applyNumberFormat="1" applyFont="1" applyFill="1" applyBorder="1" applyAlignment="1">
      <alignment horizontal="right" vertical="center"/>
    </xf>
    <xf numFmtId="0" fontId="17" fillId="0" borderId="17" xfId="3" applyFont="1" applyFill="1" applyBorder="1" applyAlignment="1">
      <alignment horizontal="right" vertical="center" wrapText="1"/>
    </xf>
    <xf numFmtId="0" fontId="17" fillId="0" borderId="8" xfId="3" applyFont="1" applyFill="1" applyBorder="1" applyAlignment="1">
      <alignment horizontal="right" vertical="center" wrapText="1"/>
    </xf>
    <xf numFmtId="0" fontId="17" fillId="0" borderId="9" xfId="3" applyFont="1" applyFill="1" applyBorder="1" applyAlignment="1">
      <alignment horizontal="left" vertical="center" wrapText="1"/>
    </xf>
    <xf numFmtId="164" fontId="17" fillId="0" borderId="8" xfId="3" applyNumberFormat="1" applyFont="1" applyFill="1" applyBorder="1" applyAlignment="1">
      <alignment horizontal="right" vertical="center" wrapText="1"/>
    </xf>
    <xf numFmtId="164" fontId="17" fillId="0" borderId="6" xfId="3" applyNumberFormat="1" applyFont="1" applyFill="1" applyBorder="1" applyAlignment="1">
      <alignment vertical="center"/>
    </xf>
    <xf numFmtId="10" fontId="17" fillId="0" borderId="51" xfId="3" applyNumberFormat="1" applyFont="1" applyFill="1" applyBorder="1" applyAlignment="1">
      <alignment horizontal="right" vertical="center" wrapText="1"/>
    </xf>
    <xf numFmtId="0" fontId="17" fillId="0" borderId="56" xfId="3" applyFont="1" applyFill="1" applyBorder="1" applyAlignment="1">
      <alignment horizontal="right" vertical="center" wrapText="1"/>
    </xf>
    <xf numFmtId="0" fontId="17" fillId="0" borderId="55" xfId="3" applyFont="1" applyFill="1" applyBorder="1" applyAlignment="1">
      <alignment horizontal="right" vertical="center" wrapText="1"/>
    </xf>
    <xf numFmtId="0" fontId="17" fillId="0" borderId="0" xfId="3" applyFont="1" applyFill="1" applyBorder="1" applyAlignment="1">
      <alignment horizontal="left" vertical="center" wrapText="1"/>
    </xf>
    <xf numFmtId="164" fontId="17" fillId="0" borderId="55" xfId="3" applyNumberFormat="1" applyFont="1" applyFill="1" applyBorder="1" applyAlignment="1">
      <alignment horizontal="right" vertical="center" wrapText="1"/>
    </xf>
    <xf numFmtId="10" fontId="17" fillId="0" borderId="45" xfId="3" applyNumberFormat="1" applyFont="1" applyFill="1" applyBorder="1" applyAlignment="1">
      <alignment horizontal="right" vertical="center" wrapText="1"/>
    </xf>
    <xf numFmtId="0" fontId="17" fillId="0" borderId="26" xfId="3" applyFont="1" applyFill="1" applyBorder="1" applyAlignment="1">
      <alignment vertical="center"/>
    </xf>
    <xf numFmtId="0" fontId="17" fillId="0" borderId="20" xfId="3" applyFont="1" applyFill="1" applyBorder="1" applyAlignment="1">
      <alignment horizontal="left" vertical="center"/>
    </xf>
    <xf numFmtId="0" fontId="17" fillId="0" borderId="42" xfId="3" applyFont="1" applyFill="1" applyBorder="1" applyAlignment="1">
      <alignment horizontal="right" vertical="center" wrapText="1"/>
    </xf>
    <xf numFmtId="0" fontId="17" fillId="0" borderId="19" xfId="3" applyFont="1" applyFill="1" applyBorder="1" applyAlignment="1">
      <alignment horizontal="left" vertical="center" wrapText="1"/>
    </xf>
    <xf numFmtId="164" fontId="17" fillId="0" borderId="26" xfId="3" applyNumberFormat="1" applyFont="1" applyFill="1" applyBorder="1" applyAlignment="1">
      <alignment horizontal="right" vertical="center" wrapText="1"/>
    </xf>
    <xf numFmtId="164" fontId="17" fillId="0" borderId="26" xfId="3" applyNumberFormat="1" applyFont="1" applyFill="1" applyBorder="1" applyAlignment="1">
      <alignment vertical="center"/>
    </xf>
    <xf numFmtId="0" fontId="17" fillId="0" borderId="9" xfId="3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/>
    </xf>
    <xf numFmtId="0" fontId="17" fillId="0" borderId="39" xfId="1" applyFont="1" applyBorder="1" applyAlignment="1">
      <alignment horizontal="left" vertical="center"/>
    </xf>
    <xf numFmtId="0" fontId="17" fillId="0" borderId="39" xfId="1" applyFont="1" applyBorder="1" applyAlignment="1">
      <alignment horizontal="right" vertical="center"/>
    </xf>
    <xf numFmtId="164" fontId="17" fillId="0" borderId="39" xfId="1" applyNumberFormat="1" applyFont="1" applyBorder="1" applyAlignment="1">
      <alignment horizontal="right" vertical="center"/>
    </xf>
    <xf numFmtId="10" fontId="17" fillId="0" borderId="29" xfId="1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>
      <alignment horizontal="left" vertical="center" wrapText="1"/>
    </xf>
    <xf numFmtId="0" fontId="18" fillId="0" borderId="21" xfId="3" applyFont="1" applyFill="1" applyBorder="1" applyAlignment="1">
      <alignment horizontal="left" vertical="center" wrapText="1"/>
    </xf>
    <xf numFmtId="0" fontId="18" fillId="0" borderId="27" xfId="3" applyFont="1" applyFill="1" applyBorder="1" applyAlignment="1">
      <alignment horizontal="left" vertical="center" wrapText="1"/>
    </xf>
    <xf numFmtId="0" fontId="18" fillId="0" borderId="65" xfId="1" applyFont="1" applyBorder="1" applyAlignment="1">
      <alignment horizontal="left" vertical="center"/>
    </xf>
    <xf numFmtId="0" fontId="18" fillId="0" borderId="6" xfId="1" applyFont="1" applyBorder="1" applyAlignment="1">
      <alignment horizontal="left" vertical="center"/>
    </xf>
    <xf numFmtId="0" fontId="18" fillId="0" borderId="47" xfId="1" applyFont="1" applyBorder="1" applyAlignment="1">
      <alignment horizontal="left" vertical="center"/>
    </xf>
    <xf numFmtId="0" fontId="18" fillId="0" borderId="52" xfId="1" applyFont="1" applyBorder="1" applyAlignment="1">
      <alignment horizontal="left" vertical="center"/>
    </xf>
    <xf numFmtId="0" fontId="18" fillId="0" borderId="63" xfId="1" applyFont="1" applyBorder="1" applyAlignment="1">
      <alignment horizontal="left" vertical="center"/>
    </xf>
    <xf numFmtId="0" fontId="18" fillId="0" borderId="64" xfId="1" applyFont="1" applyBorder="1" applyAlignment="1">
      <alignment horizontal="left" vertical="center"/>
    </xf>
    <xf numFmtId="0" fontId="4" fillId="3" borderId="57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55" xfId="0" applyFont="1" applyFill="1" applyBorder="1" applyAlignment="1">
      <alignment horizontal="left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18" fillId="0" borderId="3" xfId="6" applyFont="1" applyFill="1" applyBorder="1" applyAlignment="1">
      <alignment horizontal="left" wrapText="1"/>
    </xf>
    <xf numFmtId="0" fontId="18" fillId="0" borderId="6" xfId="6" applyFont="1" applyFill="1" applyBorder="1" applyAlignment="1">
      <alignment horizontal="left" wrapText="1"/>
    </xf>
    <xf numFmtId="0" fontId="18" fillId="0" borderId="47" xfId="6" applyFont="1" applyFill="1" applyBorder="1" applyAlignment="1">
      <alignment horizontal="left" wrapText="1"/>
    </xf>
    <xf numFmtId="0" fontId="17" fillId="0" borderId="19" xfId="3" applyFont="1" applyFill="1" applyBorder="1" applyAlignment="1">
      <alignment horizontal="left" vertical="center" wrapText="1"/>
    </xf>
    <xf numFmtId="0" fontId="17" fillId="0" borderId="26" xfId="3" applyFont="1" applyFill="1" applyBorder="1" applyAlignment="1">
      <alignment horizontal="left" vertical="center" wrapText="1"/>
    </xf>
    <xf numFmtId="0" fontId="17" fillId="0" borderId="14" xfId="3" applyFont="1" applyFill="1" applyBorder="1" applyAlignment="1">
      <alignment horizontal="left" vertical="center"/>
    </xf>
    <xf numFmtId="0" fontId="17" fillId="0" borderId="13" xfId="3" applyFont="1" applyFill="1" applyBorder="1" applyAlignment="1">
      <alignment horizontal="left" vertical="center"/>
    </xf>
    <xf numFmtId="0" fontId="17" fillId="0" borderId="6" xfId="1" applyFont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left"/>
    </xf>
    <xf numFmtId="0" fontId="14" fillId="0" borderId="33" xfId="3" applyFont="1" applyFill="1" applyBorder="1" applyAlignment="1">
      <alignment horizontal="left"/>
    </xf>
    <xf numFmtId="0" fontId="3" fillId="0" borderId="2" xfId="3" applyFont="1" applyFill="1" applyBorder="1" applyAlignment="1">
      <alignment horizontal="left" vertical="center"/>
    </xf>
    <xf numFmtId="0" fontId="3" fillId="0" borderId="3" xfId="3" applyFont="1" applyFill="1" applyBorder="1" applyAlignment="1">
      <alignment horizontal="left" vertical="center"/>
    </xf>
    <xf numFmtId="0" fontId="3" fillId="0" borderId="2" xfId="3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left" vertical="center" wrapText="1"/>
    </xf>
    <xf numFmtId="0" fontId="14" fillId="0" borderId="53" xfId="3" applyFont="1" applyFill="1" applyBorder="1" applyAlignment="1">
      <alignment horizontal="center" vertical="center" wrapText="1"/>
    </xf>
    <xf numFmtId="0" fontId="14" fillId="0" borderId="10" xfId="3" applyFont="1" applyFill="1" applyBorder="1" applyAlignment="1">
      <alignment horizontal="center" vertical="center"/>
    </xf>
    <xf numFmtId="0" fontId="14" fillId="0" borderId="34" xfId="3" applyFont="1" applyFill="1" applyBorder="1" applyAlignment="1">
      <alignment horizontal="center" vertical="center"/>
    </xf>
    <xf numFmtId="0" fontId="14" fillId="0" borderId="54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/>
    </xf>
    <xf numFmtId="0" fontId="14" fillId="0" borderId="45" xfId="3" applyFont="1" applyFill="1" applyBorder="1" applyAlignment="1">
      <alignment horizontal="center" vertical="center"/>
    </xf>
    <xf numFmtId="0" fontId="14" fillId="0" borderId="49" xfId="3" applyFont="1" applyFill="1" applyBorder="1" applyAlignment="1">
      <alignment horizontal="center" vertical="center"/>
    </xf>
    <xf numFmtId="0" fontId="14" fillId="0" borderId="9" xfId="3" applyFont="1" applyFill="1" applyBorder="1" applyAlignment="1">
      <alignment horizontal="center" vertical="center"/>
    </xf>
    <xf numFmtId="0" fontId="14" fillId="0" borderId="51" xfId="3" applyFont="1" applyFill="1" applyBorder="1" applyAlignment="1">
      <alignment horizontal="center" vertical="center"/>
    </xf>
    <xf numFmtId="0" fontId="14" fillId="0" borderId="13" xfId="5" applyFont="1" applyFill="1" applyBorder="1" applyAlignment="1">
      <alignment horizontal="center" wrapText="1"/>
    </xf>
    <xf numFmtId="0" fontId="14" fillId="0" borderId="16" xfId="5" applyFont="1" applyFill="1" applyBorder="1" applyAlignment="1">
      <alignment horizontal="center" wrapText="1"/>
    </xf>
    <xf numFmtId="14" fontId="17" fillId="0" borderId="2" xfId="3" applyNumberFormat="1" applyFont="1" applyFill="1" applyBorder="1" applyAlignment="1">
      <alignment horizontal="center" vertical="center"/>
    </xf>
    <xf numFmtId="14" fontId="17" fillId="0" borderId="3" xfId="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17" fillId="0" borderId="24" xfId="3" applyFont="1" applyFill="1" applyBorder="1" applyAlignment="1">
      <alignment horizontal="left"/>
    </xf>
    <xf numFmtId="0" fontId="17" fillId="0" borderId="23" xfId="3" applyFont="1" applyFill="1" applyBorder="1" applyAlignment="1">
      <alignment horizontal="left"/>
    </xf>
    <xf numFmtId="0" fontId="17" fillId="0" borderId="31" xfId="3" applyFont="1" applyFill="1" applyBorder="1" applyAlignment="1">
      <alignment horizontal="left"/>
    </xf>
    <xf numFmtId="0" fontId="3" fillId="0" borderId="25" xfId="0" applyFont="1" applyFill="1" applyBorder="1" applyAlignment="1">
      <alignment horizontal="left" vertical="center" wrapText="1"/>
    </xf>
    <xf numFmtId="0" fontId="17" fillId="0" borderId="57" xfId="5" applyFont="1" applyFill="1" applyBorder="1" applyAlignment="1">
      <alignment horizontal="left" vertical="center" wrapText="1"/>
    </xf>
    <xf numFmtId="0" fontId="17" fillId="0" borderId="0" xfId="5" applyFont="1" applyFill="1" applyBorder="1" applyAlignment="1">
      <alignment horizontal="left" vertical="center" wrapText="1"/>
    </xf>
    <xf numFmtId="0" fontId="17" fillId="0" borderId="55" xfId="5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0" fontId="14" fillId="0" borderId="25" xfId="0" applyFont="1" applyFill="1" applyBorder="1" applyAlignment="1">
      <alignment horizontal="left" vertical="center" wrapText="1"/>
    </xf>
    <xf numFmtId="0" fontId="17" fillId="0" borderId="2" xfId="6" applyFont="1" applyFill="1" applyBorder="1" applyAlignment="1">
      <alignment horizontal="left" vertical="center"/>
    </xf>
    <xf numFmtId="0" fontId="17" fillId="0" borderId="3" xfId="6" applyFont="1" applyFill="1" applyBorder="1" applyAlignment="1">
      <alignment horizontal="left" vertical="center"/>
    </xf>
    <xf numFmtId="0" fontId="17" fillId="0" borderId="13" xfId="3" applyFont="1" applyFill="1" applyBorder="1" applyAlignment="1">
      <alignment horizontal="left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7" fillId="0" borderId="2" xfId="3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left" vertical="center"/>
    </xf>
    <xf numFmtId="0" fontId="17" fillId="0" borderId="1" xfId="3" applyFont="1" applyFill="1" applyBorder="1" applyAlignment="1">
      <alignment horizontal="left" vertical="center"/>
    </xf>
    <xf numFmtId="0" fontId="17" fillId="0" borderId="15" xfId="3" applyFont="1" applyFill="1" applyBorder="1" applyAlignment="1">
      <alignment horizontal="left" vertical="center"/>
    </xf>
    <xf numFmtId="0" fontId="17" fillId="0" borderId="10" xfId="3" applyFont="1" applyFill="1" applyBorder="1" applyAlignment="1">
      <alignment horizontal="left" vertical="center"/>
    </xf>
    <xf numFmtId="0" fontId="17" fillId="0" borderId="5" xfId="3" applyFont="1" applyFill="1" applyBorder="1" applyAlignment="1">
      <alignment horizontal="left" vertical="center"/>
    </xf>
    <xf numFmtId="0" fontId="17" fillId="0" borderId="11" xfId="3" applyFont="1" applyFill="1" applyBorder="1" applyAlignment="1">
      <alignment horizontal="left" vertical="center"/>
    </xf>
    <xf numFmtId="0" fontId="17" fillId="0" borderId="7" xfId="3" applyFont="1" applyFill="1" applyBorder="1" applyAlignment="1">
      <alignment horizontal="left" vertical="center" wrapText="1"/>
    </xf>
    <xf numFmtId="0" fontId="17" fillId="0" borderId="9" xfId="3" applyFont="1" applyFill="1" applyBorder="1" applyAlignment="1">
      <alignment horizontal="left" vertical="center" wrapText="1"/>
    </xf>
    <xf numFmtId="0" fontId="17" fillId="0" borderId="8" xfId="3" applyFont="1" applyFill="1" applyBorder="1" applyAlignment="1">
      <alignment horizontal="left" vertical="center" wrapText="1"/>
    </xf>
    <xf numFmtId="0" fontId="14" fillId="0" borderId="36" xfId="3" applyFont="1" applyFill="1" applyBorder="1" applyAlignment="1">
      <alignment horizontal="left"/>
    </xf>
    <xf numFmtId="0" fontId="14" fillId="0" borderId="40" xfId="3" applyFont="1" applyFill="1" applyBorder="1" applyAlignment="1">
      <alignment horizontal="left"/>
    </xf>
    <xf numFmtId="0" fontId="14" fillId="0" borderId="32" xfId="3" applyFont="1" applyFill="1" applyBorder="1" applyAlignment="1">
      <alignment horizontal="left" vertical="top" wrapText="1"/>
    </xf>
    <xf numFmtId="0" fontId="14" fillId="0" borderId="2" xfId="3" applyFont="1" applyFill="1" applyBorder="1" applyAlignment="1">
      <alignment horizontal="left" vertical="top" wrapText="1"/>
    </xf>
    <xf numFmtId="0" fontId="14" fillId="0" borderId="33" xfId="3" applyFont="1" applyFill="1" applyBorder="1" applyAlignment="1">
      <alignment horizontal="left" vertical="top" wrapText="1"/>
    </xf>
    <xf numFmtId="0" fontId="14" fillId="0" borderId="12" xfId="3" applyFont="1" applyFill="1" applyBorder="1" applyAlignment="1">
      <alignment horizontal="left" wrapText="1"/>
    </xf>
    <xf numFmtId="0" fontId="14" fillId="0" borderId="13" xfId="3" applyFont="1" applyFill="1" applyBorder="1" applyAlignment="1">
      <alignment horizontal="left" wrapText="1"/>
    </xf>
    <xf numFmtId="0" fontId="14" fillId="0" borderId="16" xfId="3" applyFont="1" applyFill="1" applyBorder="1" applyAlignment="1">
      <alignment horizontal="left" wrapText="1"/>
    </xf>
    <xf numFmtId="0" fontId="17" fillId="0" borderId="41" xfId="3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6" fillId="0" borderId="13" xfId="5" applyFont="1" applyFill="1" applyBorder="1" applyAlignment="1">
      <alignment horizontal="center" wrapText="1"/>
    </xf>
    <xf numFmtId="0" fontId="16" fillId="0" borderId="16" xfId="5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4" fillId="0" borderId="13" xfId="5" applyFont="1" applyFill="1" applyBorder="1" applyAlignment="1">
      <alignment horizontal="center" vertical="center" wrapText="1"/>
    </xf>
    <xf numFmtId="0" fontId="14" fillId="0" borderId="16" xfId="5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17" fillId="0" borderId="4" xfId="3" applyFont="1" applyFill="1" applyBorder="1" applyAlignment="1">
      <alignment horizontal="left" vertical="center" wrapText="1"/>
    </xf>
    <xf numFmtId="0" fontId="17" fillId="0" borderId="10" xfId="3" applyFont="1" applyFill="1" applyBorder="1" applyAlignment="1">
      <alignment horizontal="left" vertical="center" wrapText="1"/>
    </xf>
    <xf numFmtId="0" fontId="17" fillId="0" borderId="5" xfId="3" applyFont="1" applyFill="1" applyBorder="1" applyAlignment="1">
      <alignment horizontal="left" vertical="center" wrapText="1"/>
    </xf>
    <xf numFmtId="0" fontId="3" fillId="0" borderId="5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14" fillId="0" borderId="13" xfId="3" applyFont="1" applyFill="1" applyBorder="1" applyAlignment="1">
      <alignment horizontal="center" vertical="center" wrapText="1"/>
    </xf>
    <xf numFmtId="0" fontId="14" fillId="0" borderId="16" xfId="3" applyFont="1" applyFill="1" applyBorder="1" applyAlignment="1">
      <alignment horizontal="center" vertical="center" wrapText="1"/>
    </xf>
    <xf numFmtId="0" fontId="14" fillId="0" borderId="2" xfId="5" applyFont="1" applyFill="1" applyBorder="1" applyAlignment="1">
      <alignment horizontal="center" vertical="center" wrapText="1"/>
    </xf>
    <xf numFmtId="0" fontId="14" fillId="0" borderId="33" xfId="5" applyFont="1" applyFill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left" vertical="center" wrapText="1"/>
    </xf>
    <xf numFmtId="0" fontId="17" fillId="0" borderId="2" xfId="6" applyFont="1" applyFill="1" applyBorder="1" applyAlignment="1">
      <alignment horizontal="left" vertical="center" wrapText="1"/>
    </xf>
    <xf numFmtId="0" fontId="17" fillId="0" borderId="3" xfId="6" applyFont="1" applyFill="1" applyBorder="1" applyAlignment="1">
      <alignment horizontal="left" vertical="center" wrapText="1"/>
    </xf>
    <xf numFmtId="164" fontId="18" fillId="0" borderId="63" xfId="1" applyNumberFormat="1" applyFont="1" applyBorder="1" applyAlignment="1">
      <alignment horizontal="center" vertical="center"/>
    </xf>
    <xf numFmtId="0" fontId="18" fillId="0" borderId="63" xfId="1" applyFont="1" applyBorder="1" applyAlignment="1">
      <alignment horizontal="center" vertical="center"/>
    </xf>
    <xf numFmtId="0" fontId="18" fillId="0" borderId="64" xfId="1" applyFont="1" applyBorder="1" applyAlignment="1">
      <alignment horizontal="center" vertical="center"/>
    </xf>
    <xf numFmtId="164" fontId="18" fillId="0" borderId="6" xfId="1" applyNumberFormat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/>
    </xf>
    <xf numFmtId="0" fontId="14" fillId="0" borderId="0" xfId="5" applyFont="1" applyFill="1" applyBorder="1" applyAlignment="1">
      <alignment horizontal="left" vertical="center" wrapText="1"/>
    </xf>
    <xf numFmtId="0" fontId="14" fillId="0" borderId="45" xfId="5" applyFont="1" applyFill="1" applyBorder="1" applyAlignment="1">
      <alignment horizontal="left" vertical="center" wrapText="1"/>
    </xf>
    <xf numFmtId="0" fontId="17" fillId="0" borderId="9" xfId="6" applyFont="1" applyFill="1" applyBorder="1" applyAlignment="1">
      <alignment horizontal="left" vertical="center"/>
    </xf>
    <xf numFmtId="0" fontId="17" fillId="0" borderId="8" xfId="6" applyFont="1" applyFill="1" applyBorder="1" applyAlignment="1">
      <alignment horizontal="left" vertical="center"/>
    </xf>
    <xf numFmtId="0" fontId="17" fillId="0" borderId="17" xfId="6" applyFont="1" applyFill="1" applyBorder="1" applyAlignment="1">
      <alignment horizontal="left" vertical="center"/>
    </xf>
    <xf numFmtId="0" fontId="18" fillId="0" borderId="13" xfId="3" applyFont="1" applyFill="1" applyBorder="1" applyAlignment="1">
      <alignment horizontal="left" vertical="center" wrapText="1"/>
    </xf>
    <xf numFmtId="0" fontId="18" fillId="0" borderId="16" xfId="3" applyFont="1" applyFill="1" applyBorder="1" applyAlignment="1">
      <alignment horizontal="left" vertical="center" wrapText="1"/>
    </xf>
    <xf numFmtId="0" fontId="17" fillId="0" borderId="6" xfId="6" applyFont="1" applyFill="1" applyBorder="1" applyAlignment="1">
      <alignment horizontal="left" vertical="center" wrapText="1"/>
    </xf>
    <xf numFmtId="0" fontId="18" fillId="0" borderId="66" xfId="1" applyFont="1" applyBorder="1" applyAlignment="1">
      <alignment horizontal="left" vertical="center"/>
    </xf>
    <xf numFmtId="0" fontId="18" fillId="0" borderId="39" xfId="1" applyFont="1" applyBorder="1" applyAlignment="1">
      <alignment horizontal="left" vertical="center"/>
    </xf>
    <xf numFmtId="164" fontId="18" fillId="0" borderId="39" xfId="1" applyNumberFormat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18" fillId="0" borderId="10" xfId="3" applyFont="1" applyFill="1" applyBorder="1" applyAlignment="1">
      <alignment horizontal="left" wrapText="1"/>
    </xf>
    <xf numFmtId="0" fontId="18" fillId="0" borderId="34" xfId="3" applyFont="1" applyFill="1" applyBorder="1" applyAlignment="1">
      <alignment horizontal="left" wrapText="1"/>
    </xf>
    <xf numFmtId="0" fontId="18" fillId="0" borderId="18" xfId="3" applyFont="1" applyFill="1" applyBorder="1" applyAlignment="1">
      <alignment horizontal="left" vertical="center" wrapText="1"/>
    </xf>
    <xf numFmtId="0" fontId="18" fillId="0" borderId="19" xfId="3" applyFont="1" applyFill="1" applyBorder="1" applyAlignment="1">
      <alignment horizontal="left" vertical="center" wrapText="1"/>
    </xf>
    <xf numFmtId="0" fontId="18" fillId="0" borderId="25" xfId="3" applyFont="1" applyFill="1" applyBorder="1" applyAlignment="1">
      <alignment horizontal="left" vertical="center" wrapText="1"/>
    </xf>
    <xf numFmtId="0" fontId="17" fillId="0" borderId="39" xfId="1" applyFont="1" applyBorder="1" applyAlignment="1">
      <alignment horizontal="left" vertical="center"/>
    </xf>
    <xf numFmtId="0" fontId="18" fillId="0" borderId="48" xfId="1" applyFont="1" applyBorder="1" applyAlignment="1">
      <alignment horizontal="left" vertical="center"/>
    </xf>
    <xf numFmtId="0" fontId="14" fillId="0" borderId="39" xfId="1" applyFont="1" applyBorder="1" applyAlignment="1">
      <alignment horizontal="center" vertical="center"/>
    </xf>
    <xf numFmtId="0" fontId="14" fillId="0" borderId="48" xfId="1" applyFont="1" applyBorder="1" applyAlignment="1">
      <alignment horizontal="center" vertical="center"/>
    </xf>
    <xf numFmtId="0" fontId="14" fillId="0" borderId="3" xfId="6" applyFont="1" applyFill="1" applyBorder="1" applyAlignment="1">
      <alignment horizontal="left"/>
    </xf>
    <xf numFmtId="0" fontId="14" fillId="0" borderId="6" xfId="6" applyFont="1" applyFill="1" applyBorder="1" applyAlignment="1">
      <alignment horizontal="left"/>
    </xf>
    <xf numFmtId="0" fontId="14" fillId="0" borderId="47" xfId="6" applyFont="1" applyFill="1" applyBorder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left" vertical="center"/>
    </xf>
    <xf numFmtId="0" fontId="3" fillId="0" borderId="13" xfId="5" applyFont="1" applyFill="1" applyBorder="1" applyAlignment="1">
      <alignment horizontal="left" vertical="center"/>
    </xf>
    <xf numFmtId="0" fontId="3" fillId="0" borderId="15" xfId="5" applyFont="1" applyFill="1" applyBorder="1" applyAlignment="1">
      <alignment horizontal="left" vertical="center"/>
    </xf>
    <xf numFmtId="0" fontId="17" fillId="0" borderId="1" xfId="3" applyFont="1" applyFill="1" applyBorder="1" applyAlignment="1">
      <alignment horizontal="left" vertical="center" wrapText="1"/>
    </xf>
    <xf numFmtId="0" fontId="17" fillId="0" borderId="2" xfId="3" applyFont="1" applyFill="1" applyBorder="1" applyAlignment="1">
      <alignment horizontal="left" vertical="center" wrapText="1"/>
    </xf>
    <xf numFmtId="0" fontId="17" fillId="0" borderId="3" xfId="3" applyFont="1" applyFill="1" applyBorder="1" applyAlignment="1">
      <alignment horizontal="left" vertical="center" wrapText="1"/>
    </xf>
    <xf numFmtId="0" fontId="3" fillId="0" borderId="5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5" xfId="0" applyFont="1" applyFill="1" applyBorder="1" applyAlignment="1">
      <alignment horizontal="left" vertical="center" wrapText="1"/>
    </xf>
    <xf numFmtId="0" fontId="3" fillId="0" borderId="20" xfId="3" applyFont="1" applyFill="1" applyBorder="1" applyAlignment="1">
      <alignment horizontal="left" vertical="center"/>
    </xf>
    <xf numFmtId="0" fontId="3" fillId="0" borderId="19" xfId="3" applyFont="1" applyFill="1" applyBorder="1" applyAlignment="1">
      <alignment horizontal="left" vertical="center"/>
    </xf>
    <xf numFmtId="0" fontId="3" fillId="0" borderId="21" xfId="5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37" xfId="3" applyFont="1" applyFill="1" applyBorder="1" applyAlignment="1">
      <alignment horizontal="left" vertical="center"/>
    </xf>
    <xf numFmtId="0" fontId="17" fillId="0" borderId="21" xfId="3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0" fontId="17" fillId="0" borderId="29" xfId="3" applyFont="1" applyFill="1" applyBorder="1" applyAlignment="1">
      <alignment horizontal="left" vertical="center" wrapText="1"/>
    </xf>
    <xf numFmtId="0" fontId="17" fillId="0" borderId="36" xfId="3" applyFont="1" applyFill="1" applyBorder="1" applyAlignment="1">
      <alignment horizontal="left" vertical="center" wrapText="1"/>
    </xf>
    <xf numFmtId="0" fontId="17" fillId="0" borderId="63" xfId="1" applyFont="1" applyBorder="1" applyAlignment="1">
      <alignment horizontal="left" vertical="center"/>
    </xf>
    <xf numFmtId="0" fontId="14" fillId="0" borderId="13" xfId="3" applyFont="1" applyFill="1" applyBorder="1" applyAlignment="1">
      <alignment horizontal="left" vertical="center"/>
    </xf>
    <xf numFmtId="0" fontId="14" fillId="0" borderId="16" xfId="3" applyFont="1" applyFill="1" applyBorder="1" applyAlignment="1">
      <alignment horizontal="left" vertical="center"/>
    </xf>
    <xf numFmtId="0" fontId="17" fillId="0" borderId="38" xfId="3" applyFont="1" applyFill="1" applyBorder="1" applyAlignment="1">
      <alignment horizontal="left" vertical="center"/>
    </xf>
    <xf numFmtId="0" fontId="18" fillId="0" borderId="21" xfId="3" applyFont="1" applyFill="1" applyBorder="1" applyAlignment="1">
      <alignment horizontal="left" vertical="center"/>
    </xf>
    <xf numFmtId="0" fontId="18" fillId="0" borderId="27" xfId="3" applyFont="1" applyFill="1" applyBorder="1" applyAlignment="1">
      <alignment horizontal="left" vertical="center"/>
    </xf>
    <xf numFmtId="0" fontId="17" fillId="0" borderId="28" xfId="3" applyFont="1" applyFill="1" applyBorder="1" applyAlignment="1">
      <alignment horizontal="left" vertical="center" wrapText="1"/>
    </xf>
    <xf numFmtId="0" fontId="14" fillId="0" borderId="35" xfId="3" applyFont="1" applyFill="1" applyBorder="1" applyAlignment="1">
      <alignment horizontal="left" vertical="top" wrapText="1"/>
    </xf>
    <xf numFmtId="0" fontId="14" fillId="0" borderId="36" xfId="3" applyFont="1" applyFill="1" applyBorder="1" applyAlignment="1">
      <alignment horizontal="left" vertical="top" wrapText="1"/>
    </xf>
    <xf numFmtId="0" fontId="14" fillId="0" borderId="40" xfId="3" applyFont="1" applyFill="1" applyBorder="1" applyAlignment="1">
      <alignment horizontal="left" vertical="top" wrapText="1"/>
    </xf>
    <xf numFmtId="14" fontId="17" fillId="0" borderId="36" xfId="3" applyNumberFormat="1" applyFont="1" applyFill="1" applyBorder="1" applyAlignment="1">
      <alignment horizontal="center" vertical="center"/>
    </xf>
    <xf numFmtId="14" fontId="17" fillId="0" borderId="28" xfId="3" applyNumberFormat="1" applyFont="1" applyFill="1" applyBorder="1" applyAlignment="1">
      <alignment horizontal="center" vertical="center"/>
    </xf>
  </cellXfs>
  <cellStyles count="7">
    <cellStyle name="Акцент2" xfId="6" builtinId="33"/>
    <cellStyle name="Нейтральный" xfId="5" builtinId="28"/>
    <cellStyle name="Обычный" xfId="0" builtinId="0"/>
    <cellStyle name="Обычный 2" xfId="1" xr:uid="{00000000-0005-0000-0000-000003000000}"/>
    <cellStyle name="Обычный 3" xfId="2" xr:uid="{00000000-0005-0000-0000-000004000000}"/>
    <cellStyle name="Плохой" xfId="4" builtinId="27"/>
    <cellStyle name="Хороший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Q93"/>
  <sheetViews>
    <sheetView tabSelected="1" view="pageBreakPreview" topLeftCell="A57" zoomScale="115" zoomScaleNormal="100" zoomScaleSheetLayoutView="115" workbookViewId="0">
      <selection activeCell="C45" sqref="C45:AD45"/>
    </sheetView>
  </sheetViews>
  <sheetFormatPr defaultRowHeight="15.75" outlineLevelRow="1" x14ac:dyDescent="0.25"/>
  <cols>
    <col min="1" max="1" width="6.85546875" style="2" customWidth="1"/>
    <col min="2" max="2" width="12" style="1" bestFit="1" customWidth="1"/>
    <col min="3" max="4" width="5.7109375" style="1" customWidth="1"/>
    <col min="5" max="24" width="4.140625" style="1" customWidth="1"/>
    <col min="25" max="25" width="14.7109375" style="1" customWidth="1"/>
    <col min="26" max="26" width="9.28515625" style="1" bestFit="1" customWidth="1"/>
    <col min="27" max="27" width="9.140625" style="1"/>
    <col min="28" max="28" width="14" style="1" bestFit="1" customWidth="1"/>
    <col min="29" max="29" width="15.85546875" style="5" customWidth="1"/>
    <col min="30" max="30" width="12.5703125" style="1" customWidth="1"/>
    <col min="31" max="41" width="4.5703125" style="1" customWidth="1"/>
    <col min="42" max="42" width="14.7109375" style="1" hidden="1" customWidth="1"/>
    <col min="43" max="16384" width="9.140625" style="1"/>
  </cols>
  <sheetData>
    <row r="1" spans="1:42" ht="18.75" x14ac:dyDescent="0.25">
      <c r="A1" s="351" t="s">
        <v>145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1"/>
      <c r="AI1" s="351"/>
      <c r="AJ1" s="351"/>
      <c r="AK1" s="351"/>
      <c r="AL1" s="351"/>
      <c r="AM1" s="351"/>
      <c r="AN1" s="351"/>
      <c r="AO1" s="351"/>
      <c r="AP1" s="23"/>
    </row>
    <row r="3" spans="1:42" ht="16.5" thickBot="1" x14ac:dyDescent="0.3">
      <c r="A3" s="34" t="s">
        <v>0</v>
      </c>
      <c r="B3" s="373" t="s">
        <v>52</v>
      </c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5"/>
      <c r="AB3" s="35"/>
      <c r="AC3" s="36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7"/>
    </row>
    <row r="4" spans="1:42" s="7" customFormat="1" ht="39.75" customHeight="1" thickBot="1" x14ac:dyDescent="0.3">
      <c r="A4" s="38" t="s">
        <v>54</v>
      </c>
      <c r="B4" s="39" t="s">
        <v>53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382" t="s">
        <v>61</v>
      </c>
      <c r="S4" s="382"/>
      <c r="T4" s="382"/>
      <c r="U4" s="382"/>
      <c r="V4" s="382"/>
      <c r="W4" s="382"/>
      <c r="X4" s="367"/>
      <c r="Y4" s="360" t="s">
        <v>62</v>
      </c>
      <c r="Z4" s="361"/>
      <c r="AA4" s="366" t="s">
        <v>126</v>
      </c>
      <c r="AB4" s="367"/>
      <c r="AC4" s="41" t="s">
        <v>114</v>
      </c>
      <c r="AD4" s="25" t="s">
        <v>1</v>
      </c>
      <c r="AE4" s="368" t="s">
        <v>15</v>
      </c>
      <c r="AF4" s="368"/>
      <c r="AG4" s="368"/>
      <c r="AH4" s="368"/>
      <c r="AI4" s="368"/>
      <c r="AJ4" s="368"/>
      <c r="AK4" s="368"/>
      <c r="AL4" s="368"/>
      <c r="AM4" s="368"/>
      <c r="AN4" s="368"/>
      <c r="AO4" s="361"/>
    </row>
    <row r="5" spans="1:42" s="7" customFormat="1" ht="22.5" customHeight="1" x14ac:dyDescent="0.25">
      <c r="A5" s="42" t="s">
        <v>56</v>
      </c>
      <c r="B5" s="383" t="s">
        <v>55</v>
      </c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  <c r="S5" s="384"/>
      <c r="T5" s="384"/>
      <c r="U5" s="384"/>
      <c r="V5" s="384"/>
      <c r="W5" s="384"/>
      <c r="X5" s="384"/>
      <c r="Y5" s="384"/>
      <c r="Z5" s="384"/>
      <c r="AA5" s="384"/>
      <c r="AB5" s="384"/>
      <c r="AC5" s="384"/>
      <c r="AD5" s="384"/>
      <c r="AE5" s="384"/>
      <c r="AF5" s="384"/>
      <c r="AG5" s="384"/>
      <c r="AH5" s="384"/>
      <c r="AI5" s="384"/>
      <c r="AJ5" s="384"/>
      <c r="AK5" s="384"/>
      <c r="AL5" s="384"/>
      <c r="AM5" s="384"/>
      <c r="AN5" s="384"/>
      <c r="AO5" s="385"/>
    </row>
    <row r="6" spans="1:42" s="7" customFormat="1" ht="22.5" customHeight="1" x14ac:dyDescent="0.25">
      <c r="A6" s="43"/>
      <c r="B6" s="44" t="s">
        <v>57</v>
      </c>
      <c r="C6" s="375" t="s">
        <v>58</v>
      </c>
      <c r="D6" s="376"/>
      <c r="E6" s="376"/>
      <c r="F6" s="376"/>
      <c r="G6" s="376"/>
      <c r="H6" s="376"/>
      <c r="I6" s="376"/>
      <c r="J6" s="376"/>
      <c r="K6" s="376"/>
      <c r="L6" s="376"/>
      <c r="M6" s="376"/>
      <c r="N6" s="376"/>
      <c r="O6" s="376"/>
      <c r="P6" s="376"/>
      <c r="Q6" s="376"/>
      <c r="R6" s="376"/>
      <c r="S6" s="376"/>
      <c r="T6" s="376"/>
      <c r="U6" s="376"/>
      <c r="V6" s="376"/>
      <c r="W6" s="376"/>
      <c r="X6" s="377"/>
      <c r="Y6" s="433">
        <v>94</v>
      </c>
      <c r="Z6" s="434"/>
      <c r="AA6" s="429">
        <f>AC71</f>
        <v>12920.434216260161</v>
      </c>
      <c r="AB6" s="430"/>
      <c r="AC6" s="45">
        <f>Y6*AA6</f>
        <v>1214520.816328455</v>
      </c>
      <c r="AD6" s="46"/>
      <c r="AE6" s="352"/>
      <c r="AF6" s="353"/>
      <c r="AG6" s="353"/>
      <c r="AH6" s="353"/>
      <c r="AI6" s="353"/>
      <c r="AJ6" s="353"/>
      <c r="AK6" s="353"/>
      <c r="AL6" s="353"/>
      <c r="AM6" s="353"/>
      <c r="AN6" s="353"/>
      <c r="AO6" s="354"/>
    </row>
    <row r="7" spans="1:42" s="7" customFormat="1" ht="22.5" customHeight="1" thickBot="1" x14ac:dyDescent="0.3">
      <c r="A7" s="47"/>
      <c r="B7" s="48" t="s">
        <v>59</v>
      </c>
      <c r="C7" s="378" t="s">
        <v>60</v>
      </c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379"/>
      <c r="Q7" s="379"/>
      <c r="R7" s="379"/>
      <c r="S7" s="379"/>
      <c r="T7" s="379"/>
      <c r="U7" s="379"/>
      <c r="V7" s="379"/>
      <c r="W7" s="380"/>
      <c r="X7" s="381"/>
      <c r="Y7" s="435">
        <v>29</v>
      </c>
      <c r="Z7" s="436"/>
      <c r="AA7" s="431">
        <f>AC70</f>
        <v>12920.434216260161</v>
      </c>
      <c r="AB7" s="432"/>
      <c r="AC7" s="49">
        <f>Y7*AA7</f>
        <v>374692.59227154468</v>
      </c>
      <c r="AD7" s="50"/>
      <c r="AE7" s="355"/>
      <c r="AF7" s="356"/>
      <c r="AG7" s="356"/>
      <c r="AH7" s="356"/>
      <c r="AI7" s="356"/>
      <c r="AJ7" s="356"/>
      <c r="AK7" s="356"/>
      <c r="AL7" s="356"/>
      <c r="AM7" s="356"/>
      <c r="AN7" s="356"/>
      <c r="AO7" s="357"/>
    </row>
    <row r="8" spans="1:42" ht="16.5" thickBot="1" x14ac:dyDescent="0.3">
      <c r="A8" s="5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370"/>
      <c r="X8" s="371"/>
      <c r="Y8" s="371"/>
      <c r="Z8" s="371"/>
      <c r="AA8" s="371"/>
      <c r="AB8" s="372"/>
      <c r="AC8" s="52">
        <f>SUM(AC6:AC7)</f>
        <v>1589213.4085999997</v>
      </c>
      <c r="AD8" s="5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</row>
    <row r="9" spans="1:42" ht="16.5" thickBot="1" x14ac:dyDescent="0.3">
      <c r="A9" s="54" t="s">
        <v>2</v>
      </c>
      <c r="B9" s="370" t="s">
        <v>144</v>
      </c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1"/>
      <c r="V9" s="371"/>
      <c r="W9" s="371"/>
      <c r="X9" s="371"/>
      <c r="Y9" s="371"/>
      <c r="Z9" s="371"/>
      <c r="AA9" s="55"/>
      <c r="AB9" s="55"/>
      <c r="AC9" s="56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7"/>
      <c r="AP9" s="10" t="s">
        <v>85</v>
      </c>
    </row>
    <row r="10" spans="1:42" ht="16.5" thickBot="1" x14ac:dyDescent="0.3">
      <c r="A10" s="51" t="s">
        <v>5</v>
      </c>
      <c r="B10" s="443" t="s">
        <v>32</v>
      </c>
      <c r="C10" s="444"/>
      <c r="D10" s="444"/>
      <c r="E10" s="444"/>
      <c r="F10" s="444"/>
      <c r="G10" s="444"/>
      <c r="H10" s="444"/>
      <c r="I10" s="444"/>
      <c r="J10" s="444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5"/>
      <c r="AE10" s="389"/>
      <c r="AF10" s="390"/>
      <c r="AG10" s="390"/>
      <c r="AH10" s="390"/>
      <c r="AI10" s="390"/>
      <c r="AJ10" s="390"/>
      <c r="AK10" s="390"/>
      <c r="AL10" s="390"/>
      <c r="AM10" s="390"/>
      <c r="AN10" s="390"/>
      <c r="AO10" s="391"/>
    </row>
    <row r="11" spans="1:42" s="3" customFormat="1" ht="32.25" customHeight="1" thickBot="1" x14ac:dyDescent="0.3">
      <c r="A11" s="58" t="s">
        <v>31</v>
      </c>
      <c r="B11" s="59" t="s">
        <v>25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1"/>
      <c r="Y11" s="62" t="s">
        <v>76</v>
      </c>
      <c r="Z11" s="63" t="s">
        <v>4</v>
      </c>
      <c r="AA11" s="294" t="s">
        <v>12</v>
      </c>
      <c r="AB11" s="295"/>
      <c r="AC11" s="63" t="s">
        <v>18</v>
      </c>
      <c r="AD11" s="26" t="s">
        <v>1</v>
      </c>
      <c r="AE11" s="362" t="s">
        <v>15</v>
      </c>
      <c r="AF11" s="362"/>
      <c r="AG11" s="362"/>
      <c r="AH11" s="362"/>
      <c r="AI11" s="362"/>
      <c r="AJ11" s="362"/>
      <c r="AK11" s="362"/>
      <c r="AL11" s="362"/>
      <c r="AM11" s="362"/>
      <c r="AN11" s="362"/>
      <c r="AO11" s="363"/>
      <c r="AP11" s="8" t="s">
        <v>86</v>
      </c>
    </row>
    <row r="12" spans="1:42" ht="65.25" customHeight="1" thickBot="1" x14ac:dyDescent="0.3">
      <c r="A12" s="6"/>
      <c r="B12" s="64" t="s">
        <v>116</v>
      </c>
      <c r="C12" s="437" t="s">
        <v>26</v>
      </c>
      <c r="D12" s="438"/>
      <c r="E12" s="438"/>
      <c r="F12" s="438"/>
      <c r="G12" s="438"/>
      <c r="H12" s="438"/>
      <c r="I12" s="438"/>
      <c r="J12" s="438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9"/>
      <c r="Y12" s="65" t="s">
        <v>78</v>
      </c>
      <c r="Z12" s="66">
        <v>10</v>
      </c>
      <c r="AA12" s="67"/>
      <c r="AB12" s="68">
        <v>15000</v>
      </c>
      <c r="AC12" s="69">
        <f>Z12*AB12</f>
        <v>150000</v>
      </c>
      <c r="AD12" s="70">
        <f>AC12/$AC$60</f>
        <v>9.4386316644622867E-2</v>
      </c>
      <c r="AE12" s="358" t="s">
        <v>115</v>
      </c>
      <c r="AF12" s="358"/>
      <c r="AG12" s="358"/>
      <c r="AH12" s="358"/>
      <c r="AI12" s="358"/>
      <c r="AJ12" s="358"/>
      <c r="AK12" s="358"/>
      <c r="AL12" s="358"/>
      <c r="AM12" s="358"/>
      <c r="AN12" s="358"/>
      <c r="AO12" s="359"/>
    </row>
    <row r="13" spans="1:42" ht="65.25" customHeight="1" thickBot="1" x14ac:dyDescent="0.3">
      <c r="A13" s="6"/>
      <c r="B13" s="64" t="s">
        <v>33</v>
      </c>
      <c r="C13" s="437" t="s">
        <v>151</v>
      </c>
      <c r="D13" s="438"/>
      <c r="E13" s="438"/>
      <c r="F13" s="438"/>
      <c r="G13" s="438"/>
      <c r="H13" s="438"/>
      <c r="I13" s="438"/>
      <c r="J13" s="438"/>
      <c r="K13" s="438"/>
      <c r="L13" s="438"/>
      <c r="M13" s="438"/>
      <c r="N13" s="438"/>
      <c r="O13" s="438"/>
      <c r="P13" s="438"/>
      <c r="Q13" s="438"/>
      <c r="R13" s="438"/>
      <c r="S13" s="438"/>
      <c r="T13" s="438"/>
      <c r="U13" s="438"/>
      <c r="V13" s="438"/>
      <c r="W13" s="438"/>
      <c r="X13" s="439"/>
      <c r="Y13" s="65" t="s">
        <v>157</v>
      </c>
      <c r="Z13" s="66">
        <v>1</v>
      </c>
      <c r="AA13" s="67"/>
      <c r="AB13" s="68">
        <v>300000</v>
      </c>
      <c r="AC13" s="69">
        <f>Z13*AB13</f>
        <v>300000</v>
      </c>
      <c r="AD13" s="70">
        <f>AC13/$AC$60</f>
        <v>0.18877263328924573</v>
      </c>
      <c r="AE13" s="311" t="s">
        <v>158</v>
      </c>
      <c r="AF13" s="311"/>
      <c r="AG13" s="311"/>
      <c r="AH13" s="311"/>
      <c r="AI13" s="311"/>
      <c r="AJ13" s="311"/>
      <c r="AK13" s="311"/>
      <c r="AL13" s="311"/>
      <c r="AM13" s="311"/>
      <c r="AN13" s="311"/>
      <c r="AO13" s="312"/>
    </row>
    <row r="14" spans="1:42" ht="96.75" customHeight="1" thickBot="1" x14ac:dyDescent="0.3">
      <c r="A14" s="14"/>
      <c r="B14" s="24" t="s">
        <v>34</v>
      </c>
      <c r="C14" s="446" t="s">
        <v>27</v>
      </c>
      <c r="D14" s="447"/>
      <c r="E14" s="447"/>
      <c r="F14" s="447"/>
      <c r="G14" s="447"/>
      <c r="H14" s="447"/>
      <c r="I14" s="447"/>
      <c r="J14" s="447"/>
      <c r="K14" s="447"/>
      <c r="L14" s="447"/>
      <c r="M14" s="447"/>
      <c r="N14" s="447"/>
      <c r="O14" s="447"/>
      <c r="P14" s="447"/>
      <c r="Q14" s="447"/>
      <c r="R14" s="447"/>
      <c r="S14" s="447"/>
      <c r="T14" s="447"/>
      <c r="U14" s="447"/>
      <c r="V14" s="447"/>
      <c r="W14" s="447"/>
      <c r="X14" s="447"/>
      <c r="Y14" s="71" t="s">
        <v>8</v>
      </c>
      <c r="Z14" s="71">
        <v>3</v>
      </c>
      <c r="AA14" s="72"/>
      <c r="AB14" s="73">
        <v>15040</v>
      </c>
      <c r="AC14" s="74">
        <f>Z14*AB14</f>
        <v>45120</v>
      </c>
      <c r="AD14" s="70">
        <f>AC14/$AC$60</f>
        <v>2.8391404046702561E-2</v>
      </c>
      <c r="AE14" s="392" t="s">
        <v>149</v>
      </c>
      <c r="AF14" s="392"/>
      <c r="AG14" s="392"/>
      <c r="AH14" s="392"/>
      <c r="AI14" s="392"/>
      <c r="AJ14" s="392"/>
      <c r="AK14" s="392"/>
      <c r="AL14" s="392"/>
      <c r="AM14" s="392"/>
      <c r="AN14" s="392"/>
      <c r="AO14" s="393"/>
    </row>
    <row r="15" spans="1:42" ht="72.75" customHeight="1" thickBot="1" x14ac:dyDescent="0.3">
      <c r="A15" s="6"/>
      <c r="B15" s="77" t="s">
        <v>35</v>
      </c>
      <c r="C15" s="437" t="s">
        <v>28</v>
      </c>
      <c r="D15" s="438"/>
      <c r="E15" s="438"/>
      <c r="F15" s="438"/>
      <c r="G15" s="438"/>
      <c r="H15" s="438"/>
      <c r="I15" s="438"/>
      <c r="J15" s="438"/>
      <c r="K15" s="438"/>
      <c r="L15" s="438"/>
      <c r="M15" s="438"/>
      <c r="N15" s="438"/>
      <c r="O15" s="438"/>
      <c r="P15" s="438"/>
      <c r="Q15" s="438"/>
      <c r="R15" s="438"/>
      <c r="S15" s="438"/>
      <c r="T15" s="438"/>
      <c r="U15" s="438"/>
      <c r="V15" s="438"/>
      <c r="W15" s="438"/>
      <c r="X15" s="439"/>
      <c r="Y15" s="75" t="s">
        <v>77</v>
      </c>
      <c r="Z15" s="66">
        <v>24</v>
      </c>
      <c r="AA15" s="66"/>
      <c r="AB15" s="76">
        <v>6673.76</v>
      </c>
      <c r="AC15" s="69">
        <f>Z15*AB15</f>
        <v>160170.23999999999</v>
      </c>
      <c r="AD15" s="70">
        <f>AC15/$AC$60</f>
        <v>0.10078585993123493</v>
      </c>
      <c r="AE15" s="394" t="s">
        <v>173</v>
      </c>
      <c r="AF15" s="394"/>
      <c r="AG15" s="394"/>
      <c r="AH15" s="394"/>
      <c r="AI15" s="394"/>
      <c r="AJ15" s="394"/>
      <c r="AK15" s="394"/>
      <c r="AL15" s="394"/>
      <c r="AM15" s="394"/>
      <c r="AN15" s="394"/>
      <c r="AO15" s="395"/>
    </row>
    <row r="16" spans="1:42" ht="48.75" customHeight="1" thickBot="1" x14ac:dyDescent="0.3">
      <c r="A16" s="13"/>
      <c r="B16" s="77" t="s">
        <v>36</v>
      </c>
      <c r="C16" s="448" t="s">
        <v>112</v>
      </c>
      <c r="D16" s="448"/>
      <c r="E16" s="448"/>
      <c r="F16" s="448"/>
      <c r="G16" s="448"/>
      <c r="H16" s="448"/>
      <c r="I16" s="448"/>
      <c r="J16" s="448"/>
      <c r="K16" s="448"/>
      <c r="L16" s="448"/>
      <c r="M16" s="448"/>
      <c r="N16" s="448"/>
      <c r="O16" s="448"/>
      <c r="P16" s="448"/>
      <c r="Q16" s="448"/>
      <c r="R16" s="448"/>
      <c r="S16" s="448"/>
      <c r="T16" s="448"/>
      <c r="U16" s="448"/>
      <c r="V16" s="448"/>
      <c r="W16" s="448"/>
      <c r="X16" s="448"/>
      <c r="Y16" s="78" t="s">
        <v>156</v>
      </c>
      <c r="Z16" s="78">
        <v>10</v>
      </c>
      <c r="AA16" s="79"/>
      <c r="AB16" s="80">
        <v>6000</v>
      </c>
      <c r="AC16" s="81">
        <f>AB16*Z16</f>
        <v>60000</v>
      </c>
      <c r="AD16" s="70">
        <f>AC16/$AC$60</f>
        <v>3.7754526657849147E-2</v>
      </c>
      <c r="AE16" s="364" t="s">
        <v>172</v>
      </c>
      <c r="AF16" s="364"/>
      <c r="AG16" s="364"/>
      <c r="AH16" s="364"/>
      <c r="AI16" s="364"/>
      <c r="AJ16" s="364"/>
      <c r="AK16" s="364"/>
      <c r="AL16" s="364"/>
      <c r="AM16" s="364"/>
      <c r="AN16" s="364"/>
      <c r="AO16" s="365"/>
    </row>
    <row r="17" spans="1:41" ht="15.75" customHeight="1" x14ac:dyDescent="0.25">
      <c r="A17" s="82"/>
      <c r="B17" s="140" t="s">
        <v>37</v>
      </c>
      <c r="C17" s="449" t="s">
        <v>63</v>
      </c>
      <c r="D17" s="450"/>
      <c r="E17" s="450"/>
      <c r="F17" s="450"/>
      <c r="G17" s="450"/>
      <c r="H17" s="450"/>
      <c r="I17" s="450"/>
      <c r="J17" s="450"/>
      <c r="K17" s="450"/>
      <c r="L17" s="450"/>
      <c r="M17" s="450"/>
      <c r="N17" s="450"/>
      <c r="O17" s="450"/>
      <c r="P17" s="450"/>
      <c r="Q17" s="450"/>
      <c r="R17" s="450"/>
      <c r="S17" s="450"/>
      <c r="T17" s="450"/>
      <c r="U17" s="450"/>
      <c r="V17" s="450"/>
      <c r="W17" s="450"/>
      <c r="X17" s="450"/>
      <c r="Y17" s="450"/>
      <c r="Z17" s="450"/>
      <c r="AA17" s="450"/>
      <c r="AB17" s="450"/>
      <c r="AC17" s="450"/>
      <c r="AD17" s="451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1"/>
    </row>
    <row r="18" spans="1:41" s="22" customFormat="1" x14ac:dyDescent="0.25">
      <c r="A18" s="16"/>
      <c r="B18" s="141"/>
      <c r="C18" s="142" t="s">
        <v>152</v>
      </c>
      <c r="D18" s="143"/>
      <c r="E18" s="396" t="s">
        <v>159</v>
      </c>
      <c r="F18" s="397"/>
      <c r="G18" s="397"/>
      <c r="H18" s="397"/>
      <c r="I18" s="397"/>
      <c r="J18" s="397"/>
      <c r="K18" s="397"/>
      <c r="L18" s="397"/>
      <c r="M18" s="397"/>
      <c r="N18" s="397"/>
      <c r="O18" s="397"/>
      <c r="P18" s="397"/>
      <c r="Q18" s="397"/>
      <c r="R18" s="397"/>
      <c r="S18" s="397"/>
      <c r="T18" s="397"/>
      <c r="U18" s="397"/>
      <c r="V18" s="397"/>
      <c r="W18" s="397"/>
      <c r="X18" s="398"/>
      <c r="Y18" s="144" t="s">
        <v>11</v>
      </c>
      <c r="Z18" s="145"/>
      <c r="AA18" s="146"/>
      <c r="AB18" s="147">
        <v>25000</v>
      </c>
      <c r="AC18" s="147">
        <v>25000</v>
      </c>
      <c r="AD18" s="148">
        <f>AC18/$AC$60</f>
        <v>1.5731052774103811E-2</v>
      </c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3"/>
    </row>
    <row r="19" spans="1:41" x14ac:dyDescent="0.25">
      <c r="A19" s="16"/>
      <c r="B19" s="141"/>
      <c r="C19" s="149" t="s">
        <v>153</v>
      </c>
      <c r="D19" s="143"/>
      <c r="E19" s="440" t="s">
        <v>161</v>
      </c>
      <c r="F19" s="441"/>
      <c r="G19" s="441"/>
      <c r="H19" s="441"/>
      <c r="I19" s="441"/>
      <c r="J19" s="441"/>
      <c r="K19" s="441"/>
      <c r="L19" s="441"/>
      <c r="M19" s="441"/>
      <c r="N19" s="441"/>
      <c r="O19" s="441"/>
      <c r="P19" s="441"/>
      <c r="Q19" s="441"/>
      <c r="R19" s="441"/>
      <c r="S19" s="441"/>
      <c r="T19" s="441"/>
      <c r="U19" s="441"/>
      <c r="V19" s="441"/>
      <c r="W19" s="441"/>
      <c r="X19" s="442"/>
      <c r="Y19" s="150" t="s">
        <v>11</v>
      </c>
      <c r="Z19" s="151"/>
      <c r="AA19" s="152"/>
      <c r="AB19" s="153">
        <v>50000</v>
      </c>
      <c r="AC19" s="153">
        <v>50000</v>
      </c>
      <c r="AD19" s="148">
        <f>AC19/$AC$60</f>
        <v>3.1462105548207622E-2</v>
      </c>
      <c r="AE19" s="114"/>
      <c r="AF19" s="115"/>
      <c r="AG19" s="115"/>
      <c r="AH19" s="115"/>
      <c r="AI19" s="115"/>
      <c r="AJ19" s="115"/>
      <c r="AK19" s="115"/>
      <c r="AL19" s="115"/>
      <c r="AM19" s="115"/>
      <c r="AN19" s="115"/>
      <c r="AO19" s="116"/>
    </row>
    <row r="20" spans="1:41" x14ac:dyDescent="0.25">
      <c r="A20" s="18"/>
      <c r="B20" s="154"/>
      <c r="C20" s="142" t="s">
        <v>154</v>
      </c>
      <c r="D20" s="155"/>
      <c r="E20" s="440" t="s">
        <v>163</v>
      </c>
      <c r="F20" s="441"/>
      <c r="G20" s="441"/>
      <c r="H20" s="441"/>
      <c r="I20" s="441"/>
      <c r="J20" s="441"/>
      <c r="K20" s="441"/>
      <c r="L20" s="441"/>
      <c r="M20" s="441"/>
      <c r="N20" s="441"/>
      <c r="O20" s="441"/>
      <c r="P20" s="441"/>
      <c r="Q20" s="441"/>
      <c r="R20" s="441"/>
      <c r="S20" s="441"/>
      <c r="T20" s="441"/>
      <c r="U20" s="441"/>
      <c r="V20" s="441"/>
      <c r="W20" s="441"/>
      <c r="X20" s="442"/>
      <c r="Y20" s="150" t="s">
        <v>11</v>
      </c>
      <c r="Z20" s="152"/>
      <c r="AA20" s="153"/>
      <c r="AB20" s="153">
        <v>20000</v>
      </c>
      <c r="AC20" s="153">
        <v>20000</v>
      </c>
      <c r="AD20" s="148">
        <f>AC20/$AC$60</f>
        <v>1.2584842219283049E-2</v>
      </c>
      <c r="AE20" s="115"/>
      <c r="AF20" s="115"/>
      <c r="AG20" s="115"/>
      <c r="AH20" s="115"/>
      <c r="AI20" s="115"/>
      <c r="AJ20" s="115"/>
      <c r="AK20" s="115"/>
      <c r="AL20" s="115"/>
      <c r="AM20" s="115"/>
      <c r="AN20" s="116"/>
      <c r="AO20" s="32"/>
    </row>
    <row r="21" spans="1:41" ht="16.5" thickBot="1" x14ac:dyDescent="0.3">
      <c r="A21" s="18"/>
      <c r="B21" s="154"/>
      <c r="C21" s="156" t="s">
        <v>160</v>
      </c>
      <c r="D21" s="157"/>
      <c r="E21" s="386" t="s">
        <v>162</v>
      </c>
      <c r="F21" s="387"/>
      <c r="G21" s="387"/>
      <c r="H21" s="387"/>
      <c r="I21" s="387"/>
      <c r="J21" s="387"/>
      <c r="K21" s="387"/>
      <c r="L21" s="387"/>
      <c r="M21" s="387"/>
      <c r="N21" s="387"/>
      <c r="O21" s="387"/>
      <c r="P21" s="387"/>
      <c r="Q21" s="387"/>
      <c r="R21" s="387"/>
      <c r="S21" s="387"/>
      <c r="T21" s="387"/>
      <c r="U21" s="387"/>
      <c r="V21" s="387"/>
      <c r="W21" s="387"/>
      <c r="X21" s="388"/>
      <c r="Y21" s="158" t="s">
        <v>11</v>
      </c>
      <c r="Z21" s="159"/>
      <c r="AA21" s="160"/>
      <c r="AB21" s="161">
        <v>5000</v>
      </c>
      <c r="AC21" s="161">
        <v>5000</v>
      </c>
      <c r="AD21" s="162">
        <f>AC21/$AC$60</f>
        <v>3.1462105548207622E-3</v>
      </c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8"/>
    </row>
    <row r="22" spans="1:41" ht="32.25" customHeight="1" thickBot="1" x14ac:dyDescent="0.3">
      <c r="A22" s="6"/>
      <c r="B22" s="163" t="s">
        <v>155</v>
      </c>
      <c r="C22" s="329" t="s">
        <v>113</v>
      </c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29"/>
      <c r="O22" s="329"/>
      <c r="P22" s="329"/>
      <c r="Q22" s="329"/>
      <c r="R22" s="329"/>
      <c r="S22" s="329"/>
      <c r="T22" s="329"/>
      <c r="U22" s="329"/>
      <c r="V22" s="329"/>
      <c r="W22" s="329"/>
      <c r="X22" s="329"/>
      <c r="Y22" s="164" t="s">
        <v>109</v>
      </c>
      <c r="Z22" s="164">
        <v>1</v>
      </c>
      <c r="AA22" s="163"/>
      <c r="AB22" s="165">
        <v>20850</v>
      </c>
      <c r="AC22" s="166">
        <f>Z22*AB22</f>
        <v>20850</v>
      </c>
      <c r="AD22" s="167">
        <f>AC22/$AC$60</f>
        <v>1.3119698013602578E-2</v>
      </c>
      <c r="AE22" s="330" t="s">
        <v>164</v>
      </c>
      <c r="AF22" s="330"/>
      <c r="AG22" s="330"/>
      <c r="AH22" s="330"/>
      <c r="AI22" s="330"/>
      <c r="AJ22" s="330"/>
      <c r="AK22" s="330"/>
      <c r="AL22" s="330"/>
      <c r="AM22" s="330"/>
      <c r="AN22" s="330"/>
      <c r="AO22" s="331"/>
    </row>
    <row r="23" spans="1:41" ht="32.25" thickBot="1" x14ac:dyDescent="0.3">
      <c r="A23" s="83" t="s">
        <v>6</v>
      </c>
      <c r="B23" s="457" t="s">
        <v>48</v>
      </c>
      <c r="C23" s="458"/>
      <c r="D23" s="458"/>
      <c r="E23" s="458"/>
      <c r="F23" s="458"/>
      <c r="G23" s="458"/>
      <c r="H23" s="458"/>
      <c r="I23" s="458"/>
      <c r="J23" s="458"/>
      <c r="K23" s="458"/>
      <c r="L23" s="458"/>
      <c r="M23" s="458"/>
      <c r="N23" s="458"/>
      <c r="O23" s="458"/>
      <c r="P23" s="458"/>
      <c r="Q23" s="458"/>
      <c r="R23" s="458"/>
      <c r="S23" s="458"/>
      <c r="T23" s="458"/>
      <c r="U23" s="458"/>
      <c r="V23" s="458"/>
      <c r="W23" s="458"/>
      <c r="X23" s="459"/>
      <c r="Y23" s="84" t="s">
        <v>76</v>
      </c>
      <c r="Z23" s="85" t="s">
        <v>4</v>
      </c>
      <c r="AA23" s="366" t="s">
        <v>43</v>
      </c>
      <c r="AB23" s="367"/>
      <c r="AC23" s="85" t="s">
        <v>18</v>
      </c>
      <c r="AD23" s="25" t="s">
        <v>1</v>
      </c>
      <c r="AE23" s="368" t="s">
        <v>15</v>
      </c>
      <c r="AF23" s="368"/>
      <c r="AG23" s="368"/>
      <c r="AH23" s="368"/>
      <c r="AI23" s="368"/>
      <c r="AJ23" s="368"/>
      <c r="AK23" s="368"/>
      <c r="AL23" s="368"/>
      <c r="AM23" s="368"/>
      <c r="AN23" s="368"/>
      <c r="AO23" s="369"/>
    </row>
    <row r="24" spans="1:41" x14ac:dyDescent="0.25">
      <c r="A24" s="86"/>
      <c r="B24" s="33" t="s">
        <v>44</v>
      </c>
      <c r="C24" s="462" t="s">
        <v>64</v>
      </c>
      <c r="D24" s="462"/>
      <c r="E24" s="462"/>
      <c r="F24" s="462"/>
      <c r="G24" s="462"/>
      <c r="H24" s="462"/>
      <c r="I24" s="462"/>
      <c r="J24" s="462"/>
      <c r="K24" s="462"/>
      <c r="L24" s="462"/>
      <c r="M24" s="462"/>
      <c r="N24" s="462"/>
      <c r="O24" s="462"/>
      <c r="P24" s="462"/>
      <c r="Q24" s="462"/>
      <c r="R24" s="462"/>
      <c r="S24" s="462"/>
      <c r="T24" s="462"/>
      <c r="U24" s="462"/>
      <c r="V24" s="462"/>
      <c r="W24" s="462"/>
      <c r="X24" s="462"/>
      <c r="Y24" s="132" t="s">
        <v>8</v>
      </c>
      <c r="Z24" s="133">
        <v>12</v>
      </c>
      <c r="AA24" s="133"/>
      <c r="AB24" s="134">
        <v>13300</v>
      </c>
      <c r="AC24" s="134">
        <f>AB24*Z24</f>
        <v>159600</v>
      </c>
      <c r="AD24" s="135">
        <f>AC24/$AC$60</f>
        <v>0.10042704090987874</v>
      </c>
      <c r="AE24" s="273" t="s">
        <v>131</v>
      </c>
      <c r="AF24" s="274"/>
      <c r="AG24" s="274"/>
      <c r="AH24" s="274"/>
      <c r="AI24" s="274"/>
      <c r="AJ24" s="399">
        <f>AB24*0.87</f>
        <v>11571</v>
      </c>
      <c r="AK24" s="400"/>
      <c r="AL24" s="400"/>
      <c r="AM24" s="400" t="s">
        <v>130</v>
      </c>
      <c r="AN24" s="400"/>
      <c r="AO24" s="401"/>
    </row>
    <row r="25" spans="1:41" x14ac:dyDescent="0.25">
      <c r="A25" s="87"/>
      <c r="B25" s="130" t="s">
        <v>45</v>
      </c>
      <c r="C25" s="290" t="s">
        <v>65</v>
      </c>
      <c r="D25" s="290"/>
      <c r="E25" s="290"/>
      <c r="F25" s="290"/>
      <c r="G25" s="290"/>
      <c r="H25" s="290"/>
      <c r="I25" s="290"/>
      <c r="J25" s="290"/>
      <c r="K25" s="290"/>
      <c r="L25" s="290"/>
      <c r="M25" s="290"/>
      <c r="N25" s="290"/>
      <c r="O25" s="290"/>
      <c r="P25" s="290"/>
      <c r="Q25" s="290"/>
      <c r="R25" s="290"/>
      <c r="S25" s="290"/>
      <c r="T25" s="290"/>
      <c r="U25" s="290"/>
      <c r="V25" s="290"/>
      <c r="W25" s="290"/>
      <c r="X25" s="290"/>
      <c r="Y25" s="136" t="s">
        <v>8</v>
      </c>
      <c r="Z25" s="137">
        <v>12</v>
      </c>
      <c r="AA25" s="137"/>
      <c r="AB25" s="138">
        <v>9530</v>
      </c>
      <c r="AC25" s="138">
        <f>AB25*Z25</f>
        <v>114360</v>
      </c>
      <c r="AD25" s="139">
        <f>AC25/$AC$60</f>
        <v>7.1960127809860469E-2</v>
      </c>
      <c r="AE25" s="270" t="s">
        <v>131</v>
      </c>
      <c r="AF25" s="271"/>
      <c r="AG25" s="271"/>
      <c r="AH25" s="271"/>
      <c r="AI25" s="271"/>
      <c r="AJ25" s="402">
        <f>AB25*0.87</f>
        <v>8291.1</v>
      </c>
      <c r="AK25" s="403"/>
      <c r="AL25" s="403"/>
      <c r="AM25" s="403" t="s">
        <v>130</v>
      </c>
      <c r="AN25" s="403"/>
      <c r="AO25" s="404"/>
    </row>
    <row r="26" spans="1:41" x14ac:dyDescent="0.25">
      <c r="A26" s="87"/>
      <c r="B26" s="130" t="s">
        <v>46</v>
      </c>
      <c r="C26" s="290" t="s">
        <v>66</v>
      </c>
      <c r="D26" s="290"/>
      <c r="E26" s="290"/>
      <c r="F26" s="290"/>
      <c r="G26" s="290"/>
      <c r="H26" s="290"/>
      <c r="I26" s="290"/>
      <c r="J26" s="290"/>
      <c r="K26" s="290"/>
      <c r="L26" s="290"/>
      <c r="M26" s="290"/>
      <c r="N26" s="290"/>
      <c r="O26" s="290"/>
      <c r="P26" s="290"/>
      <c r="Q26" s="290"/>
      <c r="R26" s="290"/>
      <c r="S26" s="290"/>
      <c r="T26" s="290"/>
      <c r="U26" s="290"/>
      <c r="V26" s="290"/>
      <c r="W26" s="290"/>
      <c r="X26" s="290"/>
      <c r="Y26" s="136" t="s">
        <v>8</v>
      </c>
      <c r="Z26" s="137">
        <v>12</v>
      </c>
      <c r="AA26" s="137"/>
      <c r="AB26" s="138">
        <v>5800</v>
      </c>
      <c r="AC26" s="138">
        <f>AB26*Z26</f>
        <v>69600</v>
      </c>
      <c r="AD26" s="139">
        <f>AC26/$AC$60</f>
        <v>4.379525092310501E-2</v>
      </c>
      <c r="AE26" s="270" t="s">
        <v>131</v>
      </c>
      <c r="AF26" s="271"/>
      <c r="AG26" s="271"/>
      <c r="AH26" s="271"/>
      <c r="AI26" s="271"/>
      <c r="AJ26" s="402">
        <f>AB26*0.87</f>
        <v>5046</v>
      </c>
      <c r="AK26" s="403"/>
      <c r="AL26" s="403"/>
      <c r="AM26" s="403" t="s">
        <v>130</v>
      </c>
      <c r="AN26" s="403"/>
      <c r="AO26" s="404"/>
    </row>
    <row r="27" spans="1:41" ht="16.5" thickBot="1" x14ac:dyDescent="0.3">
      <c r="A27" s="88"/>
      <c r="B27" s="131" t="s">
        <v>47</v>
      </c>
      <c r="C27" s="422" t="s">
        <v>174</v>
      </c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2"/>
      <c r="T27" s="422"/>
      <c r="U27" s="422"/>
      <c r="V27" s="422"/>
      <c r="W27" s="422"/>
      <c r="X27" s="422"/>
      <c r="Y27" s="257" t="s">
        <v>8</v>
      </c>
      <c r="Z27" s="258">
        <v>12</v>
      </c>
      <c r="AA27" s="258"/>
      <c r="AB27" s="259">
        <v>5800</v>
      </c>
      <c r="AC27" s="259">
        <f>AB27*Z27</f>
        <v>69600</v>
      </c>
      <c r="AD27" s="260">
        <f>AC27/$AC$60</f>
        <v>4.379525092310501E-2</v>
      </c>
      <c r="AE27" s="413" t="s">
        <v>131</v>
      </c>
      <c r="AF27" s="414"/>
      <c r="AG27" s="414"/>
      <c r="AH27" s="414"/>
      <c r="AI27" s="414"/>
      <c r="AJ27" s="415">
        <f>AB27*0.87</f>
        <v>5046</v>
      </c>
      <c r="AK27" s="416"/>
      <c r="AL27" s="416"/>
      <c r="AM27" s="424" t="s">
        <v>130</v>
      </c>
      <c r="AN27" s="424"/>
      <c r="AO27" s="425"/>
    </row>
    <row r="28" spans="1:41" ht="33.75" customHeight="1" thickBot="1" x14ac:dyDescent="0.3">
      <c r="A28" s="89" t="s">
        <v>7</v>
      </c>
      <c r="B28" s="276" t="s">
        <v>102</v>
      </c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  <c r="Q28" s="277"/>
      <c r="R28" s="277"/>
      <c r="S28" s="277"/>
      <c r="T28" s="277"/>
      <c r="U28" s="277"/>
      <c r="V28" s="277"/>
      <c r="W28" s="277"/>
      <c r="X28" s="278"/>
      <c r="Y28" s="90" t="s">
        <v>76</v>
      </c>
      <c r="Z28" s="91" t="s">
        <v>4</v>
      </c>
      <c r="AA28" s="279" t="s">
        <v>103</v>
      </c>
      <c r="AB28" s="280"/>
      <c r="AC28" s="91" t="s">
        <v>18</v>
      </c>
      <c r="AD28" s="27" t="s">
        <v>1</v>
      </c>
      <c r="AE28" s="281" t="s">
        <v>15</v>
      </c>
      <c r="AF28" s="281"/>
      <c r="AG28" s="281"/>
      <c r="AH28" s="281"/>
      <c r="AI28" s="281"/>
      <c r="AJ28" s="281"/>
      <c r="AK28" s="281"/>
      <c r="AL28" s="281"/>
      <c r="AM28" s="281"/>
      <c r="AN28" s="281"/>
      <c r="AO28" s="282"/>
    </row>
    <row r="29" spans="1:41" ht="16.5" customHeight="1" x14ac:dyDescent="0.25">
      <c r="A29" s="86"/>
      <c r="B29" s="192" t="s">
        <v>38</v>
      </c>
      <c r="C29" s="462" t="s">
        <v>72</v>
      </c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2"/>
      <c r="T29" s="462"/>
      <c r="U29" s="462"/>
      <c r="V29" s="462"/>
      <c r="W29" s="462"/>
      <c r="X29" s="462"/>
      <c r="Y29" s="192" t="s">
        <v>8</v>
      </c>
      <c r="Z29" s="133">
        <v>12</v>
      </c>
      <c r="AA29" s="133"/>
      <c r="AB29" s="134">
        <f>SUM(AB24:AB27)*0.22</f>
        <v>7574.6</v>
      </c>
      <c r="AC29" s="134">
        <f>AB29*Z29</f>
        <v>90895.200000000012</v>
      </c>
      <c r="AD29" s="135">
        <f>AC29/$AC$60</f>
        <v>5.7195087524508838E-2</v>
      </c>
      <c r="AE29" s="273" t="s">
        <v>68</v>
      </c>
      <c r="AF29" s="274"/>
      <c r="AG29" s="274"/>
      <c r="AH29" s="274"/>
      <c r="AI29" s="274"/>
      <c r="AJ29" s="274"/>
      <c r="AK29" s="274"/>
      <c r="AL29" s="274"/>
      <c r="AM29" s="274"/>
      <c r="AN29" s="274"/>
      <c r="AO29" s="275"/>
    </row>
    <row r="30" spans="1:41" ht="16.5" customHeight="1" x14ac:dyDescent="0.25">
      <c r="A30" s="87"/>
      <c r="B30" s="193" t="s">
        <v>39</v>
      </c>
      <c r="C30" s="290" t="s">
        <v>73</v>
      </c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0"/>
      <c r="T30" s="290"/>
      <c r="U30" s="290"/>
      <c r="V30" s="290"/>
      <c r="W30" s="290"/>
      <c r="X30" s="290"/>
      <c r="Y30" s="193" t="s">
        <v>8</v>
      </c>
      <c r="Z30" s="137">
        <v>12</v>
      </c>
      <c r="AA30" s="137"/>
      <c r="AB30" s="138">
        <f>SUM(AB24:AB27)*0.051</f>
        <v>1755.9299999999998</v>
      </c>
      <c r="AC30" s="138">
        <f>AB30*Z30</f>
        <v>21071.159999999996</v>
      </c>
      <c r="AD30" s="139">
        <f>AC30/$AC$60</f>
        <v>1.3258861198863409E-2</v>
      </c>
      <c r="AE30" s="270" t="s">
        <v>69</v>
      </c>
      <c r="AF30" s="271"/>
      <c r="AG30" s="271"/>
      <c r="AH30" s="271"/>
      <c r="AI30" s="271"/>
      <c r="AJ30" s="271"/>
      <c r="AK30" s="271"/>
      <c r="AL30" s="271"/>
      <c r="AM30" s="271"/>
      <c r="AN30" s="271"/>
      <c r="AO30" s="272"/>
    </row>
    <row r="31" spans="1:41" ht="16.5" customHeight="1" x14ac:dyDescent="0.25">
      <c r="A31" s="87"/>
      <c r="B31" s="193" t="s">
        <v>40</v>
      </c>
      <c r="C31" s="290" t="s">
        <v>74</v>
      </c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193" t="s">
        <v>8</v>
      </c>
      <c r="Z31" s="137">
        <v>12</v>
      </c>
      <c r="AA31" s="137"/>
      <c r="AB31" s="138">
        <f>SUM(AB24:AB27)*0.029</f>
        <v>998.47</v>
      </c>
      <c r="AC31" s="138">
        <f>AB31*Z31</f>
        <v>11981.64</v>
      </c>
      <c r="AD31" s="139">
        <f>AC31/$AC$60</f>
        <v>7.5393524464125276E-3</v>
      </c>
      <c r="AE31" s="270" t="s">
        <v>70</v>
      </c>
      <c r="AF31" s="271"/>
      <c r="AG31" s="271"/>
      <c r="AH31" s="271"/>
      <c r="AI31" s="271"/>
      <c r="AJ31" s="271"/>
      <c r="AK31" s="271"/>
      <c r="AL31" s="271"/>
      <c r="AM31" s="271"/>
      <c r="AN31" s="271"/>
      <c r="AO31" s="272"/>
    </row>
    <row r="32" spans="1:41" ht="16.5" customHeight="1" thickBot="1" x14ac:dyDescent="0.3">
      <c r="A32" s="88"/>
      <c r="B32" s="257" t="s">
        <v>41</v>
      </c>
      <c r="C32" s="422" t="s">
        <v>75</v>
      </c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2"/>
      <c r="T32" s="422"/>
      <c r="U32" s="422"/>
      <c r="V32" s="422"/>
      <c r="W32" s="422"/>
      <c r="X32" s="422"/>
      <c r="Y32" s="257" t="s">
        <v>8</v>
      </c>
      <c r="Z32" s="258">
        <v>12</v>
      </c>
      <c r="AA32" s="258"/>
      <c r="AB32" s="259">
        <f>SUM(AB24:AB27)*0.002</f>
        <v>68.86</v>
      </c>
      <c r="AC32" s="259">
        <f>AB32*Z32</f>
        <v>826.31999999999994</v>
      </c>
      <c r="AD32" s="260">
        <f>AC32/$AC$60</f>
        <v>5.1995534113189845E-4</v>
      </c>
      <c r="AE32" s="413" t="s">
        <v>71</v>
      </c>
      <c r="AF32" s="414"/>
      <c r="AG32" s="414"/>
      <c r="AH32" s="414"/>
      <c r="AI32" s="414"/>
      <c r="AJ32" s="414"/>
      <c r="AK32" s="414"/>
      <c r="AL32" s="414"/>
      <c r="AM32" s="414"/>
      <c r="AN32" s="414"/>
      <c r="AO32" s="423"/>
    </row>
    <row r="33" spans="1:41" ht="32.25" thickBot="1" x14ac:dyDescent="0.3">
      <c r="A33" s="58" t="s">
        <v>89</v>
      </c>
      <c r="B33" s="291" t="s">
        <v>51</v>
      </c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2"/>
      <c r="T33" s="292"/>
      <c r="U33" s="292"/>
      <c r="V33" s="292"/>
      <c r="W33" s="292"/>
      <c r="X33" s="293"/>
      <c r="Y33" s="62" t="s">
        <v>76</v>
      </c>
      <c r="Z33" s="63" t="s">
        <v>4</v>
      </c>
      <c r="AA33" s="294" t="s">
        <v>12</v>
      </c>
      <c r="AB33" s="295"/>
      <c r="AC33" s="63" t="s">
        <v>18</v>
      </c>
      <c r="AD33" s="28" t="s">
        <v>1</v>
      </c>
      <c r="AE33" s="119"/>
      <c r="AF33" s="120"/>
      <c r="AG33" s="120"/>
      <c r="AH33" s="120"/>
      <c r="AI33" s="120"/>
      <c r="AJ33" s="120"/>
      <c r="AK33" s="120"/>
      <c r="AL33" s="120"/>
      <c r="AM33" s="120"/>
      <c r="AN33" s="120"/>
      <c r="AO33" s="121"/>
    </row>
    <row r="34" spans="1:41" ht="51" customHeight="1" thickBot="1" x14ac:dyDescent="0.3">
      <c r="A34" s="13"/>
      <c r="B34" s="230" t="s">
        <v>108</v>
      </c>
      <c r="C34" s="452" t="s">
        <v>50</v>
      </c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3"/>
      <c r="T34" s="453"/>
      <c r="U34" s="453"/>
      <c r="V34" s="453"/>
      <c r="W34" s="453"/>
      <c r="X34" s="453"/>
      <c r="Y34" s="231" t="s">
        <v>9</v>
      </c>
      <c r="Z34" s="232">
        <v>4</v>
      </c>
      <c r="AA34" s="233"/>
      <c r="AB34" s="234">
        <f>10349133*0.003/4</f>
        <v>7761.8497500000003</v>
      </c>
      <c r="AC34" s="234">
        <f>Z34*AB34</f>
        <v>31047.399000000001</v>
      </c>
      <c r="AD34" s="235">
        <f>AC34/$AC$60</f>
        <v>1.9536330886706317E-2</v>
      </c>
      <c r="AE34" s="268" t="s">
        <v>84</v>
      </c>
      <c r="AF34" s="268"/>
      <c r="AG34" s="268"/>
      <c r="AH34" s="268"/>
      <c r="AI34" s="268"/>
      <c r="AJ34" s="268"/>
      <c r="AK34" s="268"/>
      <c r="AL34" s="268"/>
      <c r="AM34" s="268"/>
      <c r="AN34" s="268"/>
      <c r="AO34" s="269"/>
    </row>
    <row r="35" spans="1:41" ht="76.5" customHeight="1" thickBot="1" x14ac:dyDescent="0.3">
      <c r="A35" s="6"/>
      <c r="B35" s="194" t="s">
        <v>90</v>
      </c>
      <c r="C35" s="288" t="s">
        <v>49</v>
      </c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195" t="s">
        <v>10</v>
      </c>
      <c r="Z35" s="196">
        <v>17490</v>
      </c>
      <c r="AA35" s="197"/>
      <c r="AB35" s="198">
        <v>384</v>
      </c>
      <c r="AC35" s="198">
        <f>Z35/1000*AB35*3.06</f>
        <v>20551.4496</v>
      </c>
      <c r="AD35" s="199">
        <f>AC35/$AC$60</f>
        <v>1.2931837529677387E-2</v>
      </c>
      <c r="AE35" s="410" t="s">
        <v>165</v>
      </c>
      <c r="AF35" s="410"/>
      <c r="AG35" s="410"/>
      <c r="AH35" s="410"/>
      <c r="AI35" s="410"/>
      <c r="AJ35" s="410"/>
      <c r="AK35" s="410"/>
      <c r="AL35" s="410"/>
      <c r="AM35" s="410"/>
      <c r="AN35" s="410"/>
      <c r="AO35" s="411"/>
    </row>
    <row r="36" spans="1:41" ht="86.25" customHeight="1" thickBot="1" x14ac:dyDescent="0.3">
      <c r="A36" s="14"/>
      <c r="B36" s="247" t="s">
        <v>91</v>
      </c>
      <c r="C36" s="286" t="s">
        <v>101</v>
      </c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7"/>
      <c r="Y36" s="248" t="s">
        <v>8</v>
      </c>
      <c r="Z36" s="249">
        <v>12</v>
      </c>
      <c r="AA36" s="250"/>
      <c r="AB36" s="251">
        <v>2200</v>
      </c>
      <c r="AC36" s="252">
        <f>Z36*AB36</f>
        <v>26400</v>
      </c>
      <c r="AD36" s="199">
        <f>AC36/$AC$60</f>
        <v>1.6611991729453626E-2</v>
      </c>
      <c r="AE36" s="419" t="s">
        <v>107</v>
      </c>
      <c r="AF36" s="420"/>
      <c r="AG36" s="420"/>
      <c r="AH36" s="420"/>
      <c r="AI36" s="420"/>
      <c r="AJ36" s="420"/>
      <c r="AK36" s="420"/>
      <c r="AL36" s="420"/>
      <c r="AM36" s="420"/>
      <c r="AN36" s="420"/>
      <c r="AO36" s="421"/>
    </row>
    <row r="37" spans="1:41" x14ac:dyDescent="0.25">
      <c r="A37" s="14"/>
      <c r="B37" s="92" t="s">
        <v>92</v>
      </c>
      <c r="C37" s="265" t="s">
        <v>29</v>
      </c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321"/>
      <c r="AE37" s="325"/>
      <c r="AF37" s="325"/>
      <c r="AG37" s="325"/>
      <c r="AH37" s="325"/>
      <c r="AI37" s="325"/>
      <c r="AJ37" s="325"/>
      <c r="AK37" s="325"/>
      <c r="AL37" s="325"/>
      <c r="AM37" s="325"/>
      <c r="AN37" s="325"/>
      <c r="AO37" s="326"/>
    </row>
    <row r="38" spans="1:41" x14ac:dyDescent="0.25">
      <c r="A38" s="11"/>
      <c r="B38" s="12"/>
      <c r="C38" s="407" t="s">
        <v>117</v>
      </c>
      <c r="D38" s="408"/>
      <c r="E38" s="409" t="s">
        <v>79</v>
      </c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09"/>
      <c r="T38" s="409"/>
      <c r="U38" s="409"/>
      <c r="V38" s="409"/>
      <c r="W38" s="409"/>
      <c r="X38" s="409"/>
      <c r="Y38" s="200" t="s">
        <v>8</v>
      </c>
      <c r="Z38" s="201">
        <v>12</v>
      </c>
      <c r="AA38" s="202"/>
      <c r="AB38" s="203">
        <v>1400</v>
      </c>
      <c r="AC38" s="204">
        <f t="shared" ref="AC38:AC44" si="0">Z38*AB38</f>
        <v>16800</v>
      </c>
      <c r="AD38" s="205">
        <f t="shared" ref="AD38:AD44" si="1">AC38/$AC$60</f>
        <v>1.0571267464197761E-2</v>
      </c>
      <c r="AE38" s="283" t="s">
        <v>80</v>
      </c>
      <c r="AF38" s="284"/>
      <c r="AG38" s="284"/>
      <c r="AH38" s="284"/>
      <c r="AI38" s="284"/>
      <c r="AJ38" s="284"/>
      <c r="AK38" s="284"/>
      <c r="AL38" s="284"/>
      <c r="AM38" s="284"/>
      <c r="AN38" s="284"/>
      <c r="AO38" s="285"/>
    </row>
    <row r="39" spans="1:41" ht="36" customHeight="1" x14ac:dyDescent="0.25">
      <c r="A39" s="11"/>
      <c r="B39" s="12"/>
      <c r="C39" s="327" t="s">
        <v>118</v>
      </c>
      <c r="D39" s="328"/>
      <c r="E39" s="412" t="s">
        <v>125</v>
      </c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2"/>
      <c r="T39" s="412"/>
      <c r="U39" s="412"/>
      <c r="V39" s="412"/>
      <c r="W39" s="412"/>
      <c r="X39" s="412"/>
      <c r="Y39" s="227" t="s">
        <v>11</v>
      </c>
      <c r="Z39" s="228">
        <v>1</v>
      </c>
      <c r="AA39" s="191"/>
      <c r="AB39" s="229">
        <v>32000</v>
      </c>
      <c r="AC39" s="204">
        <f t="shared" si="0"/>
        <v>32000</v>
      </c>
      <c r="AD39" s="205">
        <f t="shared" si="1"/>
        <v>2.013574755085288E-2</v>
      </c>
      <c r="AE39" s="426"/>
      <c r="AF39" s="427"/>
      <c r="AG39" s="427"/>
      <c r="AH39" s="427"/>
      <c r="AI39" s="427"/>
      <c r="AJ39" s="427"/>
      <c r="AK39" s="427"/>
      <c r="AL39" s="427"/>
      <c r="AM39" s="427"/>
      <c r="AN39" s="427"/>
      <c r="AO39" s="428"/>
    </row>
    <row r="40" spans="1:41" ht="48" customHeight="1" thickBot="1" x14ac:dyDescent="0.3">
      <c r="A40" s="29"/>
      <c r="B40" s="19"/>
      <c r="C40" s="336" t="s">
        <v>119</v>
      </c>
      <c r="D40" s="337"/>
      <c r="E40" s="338" t="s">
        <v>100</v>
      </c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8"/>
      <c r="T40" s="338"/>
      <c r="U40" s="338"/>
      <c r="V40" s="338"/>
      <c r="W40" s="338"/>
      <c r="X40" s="338"/>
      <c r="Y40" s="206" t="s">
        <v>104</v>
      </c>
      <c r="Z40" s="207">
        <v>94</v>
      </c>
      <c r="AA40" s="190"/>
      <c r="AB40" s="208">
        <v>100</v>
      </c>
      <c r="AC40" s="209">
        <f t="shared" si="0"/>
        <v>9400</v>
      </c>
      <c r="AD40" s="210">
        <f t="shared" si="1"/>
        <v>5.9148758430630334E-3</v>
      </c>
      <c r="AE40" s="417" t="s">
        <v>129</v>
      </c>
      <c r="AF40" s="417"/>
      <c r="AG40" s="417"/>
      <c r="AH40" s="417"/>
      <c r="AI40" s="417"/>
      <c r="AJ40" s="417"/>
      <c r="AK40" s="417"/>
      <c r="AL40" s="417"/>
      <c r="AM40" s="417"/>
      <c r="AN40" s="417"/>
      <c r="AO40" s="418"/>
    </row>
    <row r="41" spans="1:41" ht="31.5" customHeight="1" thickBot="1" x14ac:dyDescent="0.3">
      <c r="A41" s="6"/>
      <c r="B41" s="194" t="s">
        <v>93</v>
      </c>
      <c r="C41" s="288" t="s">
        <v>83</v>
      </c>
      <c r="D41" s="289"/>
      <c r="E41" s="289"/>
      <c r="F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335"/>
      <c r="Y41" s="211" t="s">
        <v>11</v>
      </c>
      <c r="Z41" s="212">
        <v>0</v>
      </c>
      <c r="AA41" s="213"/>
      <c r="AB41" s="214">
        <v>1500</v>
      </c>
      <c r="AC41" s="198">
        <f t="shared" si="0"/>
        <v>0</v>
      </c>
      <c r="AD41" s="215">
        <f t="shared" si="1"/>
        <v>0</v>
      </c>
      <c r="AE41" s="347"/>
      <c r="AF41" s="348"/>
      <c r="AG41" s="348"/>
      <c r="AH41" s="348"/>
      <c r="AI41" s="348"/>
      <c r="AJ41" s="348"/>
      <c r="AK41" s="348"/>
      <c r="AL41" s="348"/>
      <c r="AM41" s="348"/>
      <c r="AN41" s="348"/>
      <c r="AO41" s="349"/>
    </row>
    <row r="42" spans="1:41" ht="50.25" customHeight="1" thickBot="1" x14ac:dyDescent="0.3">
      <c r="A42" s="30"/>
      <c r="B42" s="183" t="s">
        <v>94</v>
      </c>
      <c r="C42" s="322" t="s">
        <v>24</v>
      </c>
      <c r="D42" s="323"/>
      <c r="E42" s="323"/>
      <c r="F42" s="323"/>
      <c r="G42" s="323"/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3"/>
      <c r="T42" s="323"/>
      <c r="U42" s="323"/>
      <c r="V42" s="323"/>
      <c r="W42" s="323"/>
      <c r="X42" s="324"/>
      <c r="Y42" s="184" t="s">
        <v>8</v>
      </c>
      <c r="Z42" s="185">
        <v>12</v>
      </c>
      <c r="AA42" s="186"/>
      <c r="AB42" s="187">
        <v>3900</v>
      </c>
      <c r="AC42" s="188">
        <f t="shared" si="0"/>
        <v>46800</v>
      </c>
      <c r="AD42" s="189">
        <f t="shared" si="1"/>
        <v>2.9448530793122336E-2</v>
      </c>
      <c r="AE42" s="405" t="s">
        <v>134</v>
      </c>
      <c r="AF42" s="405"/>
      <c r="AG42" s="405"/>
      <c r="AH42" s="405"/>
      <c r="AI42" s="405"/>
      <c r="AJ42" s="405"/>
      <c r="AK42" s="405"/>
      <c r="AL42" s="405"/>
      <c r="AM42" s="405"/>
      <c r="AN42" s="405"/>
      <c r="AO42" s="406"/>
    </row>
    <row r="43" spans="1:41" ht="16.5" thickBot="1" x14ac:dyDescent="0.3">
      <c r="A43" s="93"/>
      <c r="B43" s="94" t="s">
        <v>95</v>
      </c>
      <c r="C43" s="350" t="s">
        <v>67</v>
      </c>
      <c r="D43" s="350"/>
      <c r="E43" s="350"/>
      <c r="F43" s="350"/>
      <c r="G43" s="350"/>
      <c r="H43" s="350"/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0"/>
      <c r="T43" s="350"/>
      <c r="U43" s="350"/>
      <c r="V43" s="350"/>
      <c r="W43" s="350"/>
      <c r="X43" s="350"/>
      <c r="Y43" s="213" t="s">
        <v>14</v>
      </c>
      <c r="Z43" s="216">
        <v>12</v>
      </c>
      <c r="AA43" s="217"/>
      <c r="AB43" s="218">
        <v>2000</v>
      </c>
      <c r="AC43" s="219">
        <f t="shared" si="0"/>
        <v>24000</v>
      </c>
      <c r="AD43" s="215">
        <f t="shared" si="1"/>
        <v>1.510181066313966E-2</v>
      </c>
      <c r="AE43" s="463"/>
      <c r="AF43" s="463"/>
      <c r="AG43" s="463"/>
      <c r="AH43" s="463"/>
      <c r="AI43" s="463"/>
      <c r="AJ43" s="463"/>
      <c r="AK43" s="463"/>
      <c r="AL43" s="463"/>
      <c r="AM43" s="463"/>
      <c r="AN43" s="463"/>
      <c r="AO43" s="464"/>
    </row>
    <row r="44" spans="1:41" ht="16.5" thickBot="1" x14ac:dyDescent="0.3">
      <c r="A44" s="95"/>
      <c r="B44" s="220" t="s">
        <v>96</v>
      </c>
      <c r="C44" s="465" t="s">
        <v>13</v>
      </c>
      <c r="D44" s="465"/>
      <c r="E44" s="465"/>
      <c r="F44" s="465"/>
      <c r="G44" s="465"/>
      <c r="H44" s="465"/>
      <c r="I44" s="465"/>
      <c r="J44" s="465"/>
      <c r="K44" s="465"/>
      <c r="L44" s="465"/>
      <c r="M44" s="465"/>
      <c r="N44" s="465"/>
      <c r="O44" s="465"/>
      <c r="P44" s="465"/>
      <c r="Q44" s="465"/>
      <c r="R44" s="465"/>
      <c r="S44" s="465"/>
      <c r="T44" s="465"/>
      <c r="U44" s="465"/>
      <c r="V44" s="465"/>
      <c r="W44" s="465"/>
      <c r="X44" s="465"/>
      <c r="Y44" s="221" t="s">
        <v>14</v>
      </c>
      <c r="Z44" s="222">
        <v>12</v>
      </c>
      <c r="AA44" s="223"/>
      <c r="AB44" s="224">
        <v>300</v>
      </c>
      <c r="AC44" s="225">
        <f t="shared" si="0"/>
        <v>3600</v>
      </c>
      <c r="AD44" s="226">
        <f t="shared" si="1"/>
        <v>2.2652715994709487E-3</v>
      </c>
      <c r="AE44" s="466" t="s">
        <v>3</v>
      </c>
      <c r="AF44" s="466"/>
      <c r="AG44" s="466"/>
      <c r="AH44" s="466"/>
      <c r="AI44" s="466"/>
      <c r="AJ44" s="466"/>
      <c r="AK44" s="466"/>
      <c r="AL44" s="466"/>
      <c r="AM44" s="466"/>
      <c r="AN44" s="466"/>
      <c r="AO44" s="467"/>
    </row>
    <row r="45" spans="1:41" x14ac:dyDescent="0.25">
      <c r="A45" s="96"/>
      <c r="B45" s="168" t="s">
        <v>97</v>
      </c>
      <c r="C45" s="318" t="s">
        <v>23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20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3"/>
    </row>
    <row r="46" spans="1:41" x14ac:dyDescent="0.25">
      <c r="A46" s="11"/>
      <c r="B46" s="169"/>
      <c r="C46" s="332" t="s">
        <v>120</v>
      </c>
      <c r="D46" s="333"/>
      <c r="E46" s="332" t="s">
        <v>19</v>
      </c>
      <c r="F46" s="332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3"/>
      <c r="Y46" s="170" t="s">
        <v>22</v>
      </c>
      <c r="Z46" s="171">
        <v>5</v>
      </c>
      <c r="AA46" s="172"/>
      <c r="AB46" s="173">
        <v>300</v>
      </c>
      <c r="AC46" s="174">
        <f>Z46*AB46</f>
        <v>1500</v>
      </c>
      <c r="AD46" s="175">
        <f>AC46/$AC$60</f>
        <v>9.4386316644622873E-4</v>
      </c>
      <c r="AE46" s="296"/>
      <c r="AF46" s="296"/>
      <c r="AG46" s="296"/>
      <c r="AH46" s="296"/>
      <c r="AI46" s="296"/>
      <c r="AJ46" s="296"/>
      <c r="AK46" s="296"/>
      <c r="AL46" s="296"/>
      <c r="AM46" s="296"/>
      <c r="AN46" s="296"/>
      <c r="AO46" s="297"/>
    </row>
    <row r="47" spans="1:41" x14ac:dyDescent="0.25">
      <c r="A47" s="11"/>
      <c r="B47" s="169"/>
      <c r="C47" s="332" t="s">
        <v>121</v>
      </c>
      <c r="D47" s="333"/>
      <c r="E47" s="334" t="s">
        <v>21</v>
      </c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3"/>
      <c r="Y47" s="170" t="s">
        <v>20</v>
      </c>
      <c r="Z47" s="171">
        <v>10</v>
      </c>
      <c r="AA47" s="172"/>
      <c r="AB47" s="173">
        <v>30</v>
      </c>
      <c r="AC47" s="174">
        <f>Z47*AB47</f>
        <v>300</v>
      </c>
      <c r="AD47" s="175">
        <f>AC47/$AC$60</f>
        <v>1.8877263328924575E-4</v>
      </c>
      <c r="AE47" s="296"/>
      <c r="AF47" s="296"/>
      <c r="AG47" s="296"/>
      <c r="AH47" s="296"/>
      <c r="AI47" s="296"/>
      <c r="AJ47" s="296"/>
      <c r="AK47" s="296"/>
      <c r="AL47" s="296"/>
      <c r="AM47" s="296"/>
      <c r="AN47" s="296"/>
      <c r="AO47" s="297"/>
    </row>
    <row r="48" spans="1:41" x14ac:dyDescent="0.25">
      <c r="A48" s="11"/>
      <c r="B48" s="169"/>
      <c r="C48" s="332" t="s">
        <v>122</v>
      </c>
      <c r="D48" s="333"/>
      <c r="E48" s="334" t="s">
        <v>16</v>
      </c>
      <c r="F48" s="332"/>
      <c r="G48" s="332"/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3"/>
      <c r="Y48" s="170" t="s">
        <v>20</v>
      </c>
      <c r="Z48" s="171">
        <v>0</v>
      </c>
      <c r="AA48" s="172"/>
      <c r="AB48" s="173">
        <v>125</v>
      </c>
      <c r="AC48" s="174">
        <f>Z48*AB48</f>
        <v>0</v>
      </c>
      <c r="AD48" s="175">
        <f>AC48/$AC$60</f>
        <v>0</v>
      </c>
      <c r="AE48" s="296"/>
      <c r="AF48" s="296"/>
      <c r="AG48" s="296"/>
      <c r="AH48" s="296"/>
      <c r="AI48" s="296"/>
      <c r="AJ48" s="296"/>
      <c r="AK48" s="296"/>
      <c r="AL48" s="296"/>
      <c r="AM48" s="296"/>
      <c r="AN48" s="296"/>
      <c r="AO48" s="297"/>
    </row>
    <row r="49" spans="1:43" x14ac:dyDescent="0.25">
      <c r="A49" s="11"/>
      <c r="B49" s="169"/>
      <c r="C49" s="332" t="s">
        <v>123</v>
      </c>
      <c r="D49" s="333"/>
      <c r="E49" s="334" t="s">
        <v>17</v>
      </c>
      <c r="F49" s="332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3"/>
      <c r="Y49" s="170" t="s">
        <v>22</v>
      </c>
      <c r="Z49" s="171">
        <v>2</v>
      </c>
      <c r="AA49" s="172"/>
      <c r="AB49" s="173">
        <v>120</v>
      </c>
      <c r="AC49" s="174">
        <f>Z49*AB49</f>
        <v>240</v>
      </c>
      <c r="AD49" s="175">
        <f>AC49/$AC$60</f>
        <v>1.5101810663139658E-4</v>
      </c>
      <c r="AE49" s="296"/>
      <c r="AF49" s="296"/>
      <c r="AG49" s="296"/>
      <c r="AH49" s="296"/>
      <c r="AI49" s="296"/>
      <c r="AJ49" s="296"/>
      <c r="AK49" s="296"/>
      <c r="AL49" s="296"/>
      <c r="AM49" s="296"/>
      <c r="AN49" s="296"/>
      <c r="AO49" s="297"/>
    </row>
    <row r="50" spans="1:43" ht="16.5" thickBot="1" x14ac:dyDescent="0.3">
      <c r="A50" s="103"/>
      <c r="B50" s="176"/>
      <c r="C50" s="332" t="s">
        <v>124</v>
      </c>
      <c r="D50" s="333"/>
      <c r="E50" s="460" t="s">
        <v>42</v>
      </c>
      <c r="F50" s="461"/>
      <c r="G50" s="461"/>
      <c r="H50" s="461"/>
      <c r="I50" s="461"/>
      <c r="J50" s="461"/>
      <c r="K50" s="461"/>
      <c r="L50" s="461"/>
      <c r="M50" s="461"/>
      <c r="N50" s="461"/>
      <c r="O50" s="461"/>
      <c r="P50" s="461"/>
      <c r="Q50" s="461"/>
      <c r="R50" s="461"/>
      <c r="S50" s="461"/>
      <c r="T50" s="461"/>
      <c r="U50" s="461"/>
      <c r="V50" s="461"/>
      <c r="W50" s="461"/>
      <c r="X50" s="461"/>
      <c r="Y50" s="177" t="s">
        <v>20</v>
      </c>
      <c r="Z50" s="178">
        <v>5</v>
      </c>
      <c r="AA50" s="179"/>
      <c r="AB50" s="180">
        <v>150</v>
      </c>
      <c r="AC50" s="181">
        <f>Z50*AB50</f>
        <v>750</v>
      </c>
      <c r="AD50" s="182">
        <f>AC50/$AC$60</f>
        <v>4.7193158322311437E-4</v>
      </c>
      <c r="AE50" s="342"/>
      <c r="AF50" s="342"/>
      <c r="AG50" s="342"/>
      <c r="AH50" s="342"/>
      <c r="AI50" s="342"/>
      <c r="AJ50" s="342"/>
      <c r="AK50" s="342"/>
      <c r="AL50" s="342"/>
      <c r="AM50" s="342"/>
      <c r="AN50" s="342"/>
      <c r="AO50" s="343"/>
    </row>
    <row r="51" spans="1:43" ht="15.75" customHeight="1" collapsed="1" x14ac:dyDescent="0.25">
      <c r="A51" s="14"/>
      <c r="B51" s="15" t="s">
        <v>98</v>
      </c>
      <c r="C51" s="265" t="s">
        <v>128</v>
      </c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267"/>
      <c r="AE51" s="124"/>
      <c r="AF51" s="124"/>
      <c r="AG51" s="124"/>
      <c r="AH51" s="124"/>
      <c r="AI51" s="124"/>
      <c r="AJ51" s="124"/>
      <c r="AK51" s="124"/>
      <c r="AL51" s="124"/>
      <c r="AM51" s="124"/>
      <c r="AN51" s="124"/>
      <c r="AO51" s="125"/>
    </row>
    <row r="52" spans="1:43" ht="31.5" hidden="1" customHeight="1" outlineLevel="1" x14ac:dyDescent="0.25">
      <c r="A52" s="11"/>
      <c r="B52" s="97"/>
      <c r="C52" s="298" t="s">
        <v>135</v>
      </c>
      <c r="D52" s="299"/>
      <c r="E52" s="300" t="s">
        <v>140</v>
      </c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1"/>
      <c r="Y52" s="98" t="s">
        <v>20</v>
      </c>
      <c r="Z52" s="99">
        <v>0</v>
      </c>
      <c r="AA52" s="129"/>
      <c r="AB52" s="100">
        <v>0</v>
      </c>
      <c r="AC52" s="101">
        <f>Z52*AB52</f>
        <v>0</v>
      </c>
      <c r="AD52" s="102">
        <f>AC52/$AC$60</f>
        <v>0</v>
      </c>
      <c r="AE52" s="302" t="s">
        <v>150</v>
      </c>
      <c r="AF52" s="303"/>
      <c r="AG52" s="303"/>
      <c r="AH52" s="303"/>
      <c r="AI52" s="303"/>
      <c r="AJ52" s="303"/>
      <c r="AK52" s="303"/>
      <c r="AL52" s="303"/>
      <c r="AM52" s="303"/>
      <c r="AN52" s="303"/>
      <c r="AO52" s="304"/>
    </row>
    <row r="53" spans="1:43" ht="33.75" hidden="1" customHeight="1" outlineLevel="1" x14ac:dyDescent="0.25">
      <c r="A53" s="11"/>
      <c r="B53" s="97"/>
      <c r="C53" s="298" t="s">
        <v>138</v>
      </c>
      <c r="D53" s="299"/>
      <c r="E53" s="300" t="s">
        <v>141</v>
      </c>
      <c r="F53" s="300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1"/>
      <c r="Y53" s="98" t="s">
        <v>20</v>
      </c>
      <c r="Z53" s="99">
        <v>0</v>
      </c>
      <c r="AA53" s="129"/>
      <c r="AB53" s="100">
        <v>0</v>
      </c>
      <c r="AC53" s="101">
        <f>Z53*AB53</f>
        <v>0</v>
      </c>
      <c r="AD53" s="102">
        <f>AC53/$AC$60</f>
        <v>0</v>
      </c>
      <c r="AE53" s="305"/>
      <c r="AF53" s="306"/>
      <c r="AG53" s="306"/>
      <c r="AH53" s="306"/>
      <c r="AI53" s="306"/>
      <c r="AJ53" s="306"/>
      <c r="AK53" s="306"/>
      <c r="AL53" s="306"/>
      <c r="AM53" s="306"/>
      <c r="AN53" s="306"/>
      <c r="AO53" s="307"/>
    </row>
    <row r="54" spans="1:43" hidden="1" outlineLevel="1" x14ac:dyDescent="0.25">
      <c r="A54" s="11"/>
      <c r="B54" s="97"/>
      <c r="C54" s="298" t="s">
        <v>146</v>
      </c>
      <c r="D54" s="299"/>
      <c r="E54" s="300" t="s">
        <v>142</v>
      </c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1"/>
      <c r="Y54" s="98" t="s">
        <v>20</v>
      </c>
      <c r="Z54" s="99">
        <v>0</v>
      </c>
      <c r="AA54" s="129"/>
      <c r="AB54" s="100">
        <v>0</v>
      </c>
      <c r="AC54" s="101">
        <f>Z54*AB54</f>
        <v>0</v>
      </c>
      <c r="AD54" s="102">
        <f>AC54/$AC$60</f>
        <v>0</v>
      </c>
      <c r="AE54" s="305"/>
      <c r="AF54" s="306"/>
      <c r="AG54" s="306"/>
      <c r="AH54" s="306"/>
      <c r="AI54" s="306"/>
      <c r="AJ54" s="306"/>
      <c r="AK54" s="306"/>
      <c r="AL54" s="306"/>
      <c r="AM54" s="306"/>
      <c r="AN54" s="306"/>
      <c r="AO54" s="307"/>
    </row>
    <row r="55" spans="1:43" hidden="1" outlineLevel="1" x14ac:dyDescent="0.25">
      <c r="A55" s="11"/>
      <c r="B55" s="97"/>
      <c r="C55" s="298" t="s">
        <v>147</v>
      </c>
      <c r="D55" s="299"/>
      <c r="E55" s="300" t="s">
        <v>143</v>
      </c>
      <c r="F55" s="300"/>
      <c r="G55" s="300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1"/>
      <c r="Y55" s="98" t="s">
        <v>20</v>
      </c>
      <c r="Z55" s="99">
        <v>0</v>
      </c>
      <c r="AA55" s="129"/>
      <c r="AB55" s="100">
        <v>0</v>
      </c>
      <c r="AC55" s="101">
        <f>Z55*AB55</f>
        <v>0</v>
      </c>
      <c r="AD55" s="102">
        <f>AC55/$AC$60</f>
        <v>0</v>
      </c>
      <c r="AE55" s="305"/>
      <c r="AF55" s="306"/>
      <c r="AG55" s="306"/>
      <c r="AH55" s="306"/>
      <c r="AI55" s="306"/>
      <c r="AJ55" s="306"/>
      <c r="AK55" s="306"/>
      <c r="AL55" s="306"/>
      <c r="AM55" s="306"/>
      <c r="AN55" s="306"/>
      <c r="AO55" s="307"/>
    </row>
    <row r="56" spans="1:43" ht="33" hidden="1" customHeight="1" outlineLevel="1" x14ac:dyDescent="0.25">
      <c r="A56" s="11"/>
      <c r="B56" s="97"/>
      <c r="C56" s="298"/>
      <c r="D56" s="299"/>
      <c r="E56" s="300" t="s">
        <v>148</v>
      </c>
      <c r="F56" s="300"/>
      <c r="G56" s="300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1"/>
      <c r="Y56" s="98" t="s">
        <v>20</v>
      </c>
      <c r="Z56" s="99">
        <v>0</v>
      </c>
      <c r="AA56" s="129"/>
      <c r="AB56" s="100">
        <v>0</v>
      </c>
      <c r="AC56" s="101">
        <f>Z56*AB56</f>
        <v>0</v>
      </c>
      <c r="AD56" s="102">
        <f>AC56/$AC$60</f>
        <v>0</v>
      </c>
      <c r="AE56" s="308"/>
      <c r="AF56" s="309"/>
      <c r="AG56" s="309"/>
      <c r="AH56" s="309"/>
      <c r="AI56" s="309"/>
      <c r="AJ56" s="309"/>
      <c r="AK56" s="309"/>
      <c r="AL56" s="309"/>
      <c r="AM56" s="309"/>
      <c r="AN56" s="309"/>
      <c r="AO56" s="310"/>
    </row>
    <row r="57" spans="1:43" ht="31.5" customHeight="1" x14ac:dyDescent="0.25">
      <c r="A57" s="31"/>
      <c r="B57" s="104" t="s">
        <v>99</v>
      </c>
      <c r="C57" s="315" t="s">
        <v>30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7"/>
    </row>
    <row r="58" spans="1:43" ht="50.25" customHeight="1" x14ac:dyDescent="0.25">
      <c r="A58" s="18"/>
      <c r="B58" s="19"/>
      <c r="C58" s="313" t="s">
        <v>136</v>
      </c>
      <c r="D58" s="314"/>
      <c r="E58" s="339" t="s">
        <v>106</v>
      </c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1"/>
      <c r="Y58" s="236" t="s">
        <v>132</v>
      </c>
      <c r="Z58" s="237">
        <v>5</v>
      </c>
      <c r="AA58" s="238"/>
      <c r="AB58" s="239">
        <v>250</v>
      </c>
      <c r="AC58" s="240">
        <f>Z58*AB58</f>
        <v>1250</v>
      </c>
      <c r="AD58" s="241">
        <f>AC58/$AC$60</f>
        <v>7.8655263870519056E-4</v>
      </c>
      <c r="AE58" s="344" t="s">
        <v>133</v>
      </c>
      <c r="AF58" s="345"/>
      <c r="AG58" s="345"/>
      <c r="AH58" s="345"/>
      <c r="AI58" s="345"/>
      <c r="AJ58" s="345"/>
      <c r="AK58" s="345"/>
      <c r="AL58" s="345"/>
      <c r="AM58" s="345"/>
      <c r="AN58" s="345"/>
      <c r="AO58" s="346"/>
    </row>
    <row r="59" spans="1:43" ht="16.5" thickBot="1" x14ac:dyDescent="0.3">
      <c r="A59" s="17"/>
      <c r="B59" s="12"/>
      <c r="C59" s="472" t="s">
        <v>137</v>
      </c>
      <c r="D59" s="473"/>
      <c r="E59" s="460" t="s">
        <v>139</v>
      </c>
      <c r="F59" s="461"/>
      <c r="G59" s="461"/>
      <c r="H59" s="461"/>
      <c r="I59" s="461"/>
      <c r="J59" s="461"/>
      <c r="K59" s="461"/>
      <c r="L59" s="461"/>
      <c r="M59" s="461"/>
      <c r="N59" s="461"/>
      <c r="O59" s="461"/>
      <c r="P59" s="461"/>
      <c r="Q59" s="461"/>
      <c r="R59" s="461"/>
      <c r="S59" s="461"/>
      <c r="T59" s="461"/>
      <c r="U59" s="461"/>
      <c r="V59" s="461"/>
      <c r="W59" s="461"/>
      <c r="X59" s="468"/>
      <c r="Y59" s="242" t="s">
        <v>11</v>
      </c>
      <c r="Z59" s="243">
        <v>1</v>
      </c>
      <c r="AA59" s="244"/>
      <c r="AB59" s="245">
        <v>500</v>
      </c>
      <c r="AC59" s="209">
        <f>Z59*AB59</f>
        <v>500</v>
      </c>
      <c r="AD59" s="246">
        <f>AC59/$AC$60</f>
        <v>3.1462105548207624E-4</v>
      </c>
      <c r="AE59" s="469" t="s">
        <v>105</v>
      </c>
      <c r="AF59" s="470"/>
      <c r="AG59" s="470"/>
      <c r="AH59" s="470"/>
      <c r="AI59" s="470"/>
      <c r="AJ59" s="470"/>
      <c r="AK59" s="470"/>
      <c r="AL59" s="470"/>
      <c r="AM59" s="470"/>
      <c r="AN59" s="470"/>
      <c r="AO59" s="471"/>
    </row>
    <row r="60" spans="1:43" ht="16.5" thickBot="1" x14ac:dyDescent="0.3">
      <c r="A60" s="51"/>
      <c r="B60" s="105"/>
      <c r="C60" s="263" t="s">
        <v>127</v>
      </c>
      <c r="D60" s="264"/>
      <c r="E60" s="264"/>
      <c r="F60" s="264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106"/>
      <c r="Z60" s="106"/>
      <c r="AA60" s="106"/>
      <c r="AB60" s="106"/>
      <c r="AC60" s="128">
        <f>SUM(AC12:AC59)</f>
        <v>1589213.4085999997</v>
      </c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7"/>
      <c r="AO60" s="108"/>
    </row>
    <row r="61" spans="1:43" ht="16.5" thickBot="1" x14ac:dyDescent="0.3">
      <c r="A61" s="2" t="s">
        <v>167</v>
      </c>
      <c r="B61" s="454" t="s">
        <v>166</v>
      </c>
      <c r="C61" s="455"/>
      <c r="D61" s="455"/>
      <c r="E61" s="455"/>
      <c r="F61" s="455"/>
      <c r="G61" s="455"/>
      <c r="H61" s="455"/>
      <c r="I61" s="455"/>
      <c r="J61" s="455"/>
      <c r="K61" s="455"/>
      <c r="L61" s="455"/>
      <c r="M61" s="455"/>
      <c r="N61" s="455"/>
      <c r="O61" s="455"/>
      <c r="P61" s="455"/>
      <c r="Q61" s="455"/>
      <c r="R61" s="455"/>
      <c r="S61" s="455"/>
      <c r="T61" s="455"/>
      <c r="U61" s="455"/>
      <c r="V61" s="455"/>
      <c r="W61" s="455"/>
      <c r="X61" s="455"/>
      <c r="Y61" s="455"/>
      <c r="Z61" s="455"/>
      <c r="AA61" s="455"/>
      <c r="AB61" s="455"/>
      <c r="AC61" s="455"/>
      <c r="AD61" s="455"/>
      <c r="AE61" s="455"/>
      <c r="AF61" s="455"/>
      <c r="AG61" s="455"/>
      <c r="AH61" s="455"/>
      <c r="AI61" s="455"/>
      <c r="AJ61" s="455"/>
      <c r="AK61" s="455"/>
      <c r="AL61" s="455"/>
      <c r="AM61" s="455"/>
      <c r="AN61" s="455"/>
      <c r="AO61" s="455"/>
      <c r="AP61" s="455"/>
      <c r="AQ61" s="456"/>
    </row>
    <row r="62" spans="1:43" x14ac:dyDescent="0.25">
      <c r="A62" s="255"/>
      <c r="B62" s="15" t="s">
        <v>168</v>
      </c>
      <c r="C62" s="265" t="s">
        <v>169</v>
      </c>
      <c r="D62" s="266"/>
      <c r="E62" s="266"/>
      <c r="F62" s="266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  <c r="AE62" s="124"/>
      <c r="AF62" s="124"/>
      <c r="AG62" s="124"/>
      <c r="AH62" s="124"/>
      <c r="AI62" s="124"/>
      <c r="AJ62" s="124"/>
      <c r="AK62" s="124"/>
      <c r="AL62" s="124"/>
      <c r="AM62" s="124"/>
      <c r="AN62" s="124"/>
      <c r="AO62" s="125"/>
    </row>
    <row r="63" spans="1:43" ht="32.25" customHeight="1" thickBot="1" x14ac:dyDescent="0.3">
      <c r="A63" s="255"/>
      <c r="B63" s="256"/>
      <c r="C63" s="313" t="s">
        <v>171</v>
      </c>
      <c r="D63" s="314"/>
      <c r="E63" s="339" t="s">
        <v>170</v>
      </c>
      <c r="F63" s="340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1"/>
      <c r="Y63" s="236"/>
      <c r="Z63" s="237">
        <v>1</v>
      </c>
      <c r="AA63" s="253"/>
      <c r="AB63" s="239"/>
      <c r="AC63" s="240">
        <v>300000</v>
      </c>
      <c r="AD63" s="241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56"/>
      <c r="AP63" s="256"/>
    </row>
    <row r="64" spans="1:43" ht="16.5" thickBot="1" x14ac:dyDescent="0.3">
      <c r="A64" s="51"/>
      <c r="B64" s="105"/>
      <c r="C64" s="263" t="s">
        <v>127</v>
      </c>
      <c r="D64" s="264"/>
      <c r="E64" s="264"/>
      <c r="F64" s="264"/>
      <c r="G64" s="264"/>
      <c r="H64" s="264"/>
      <c r="I64" s="264"/>
      <c r="J64" s="264"/>
      <c r="K64" s="264"/>
      <c r="L64" s="264"/>
      <c r="M64" s="264"/>
      <c r="N64" s="264"/>
      <c r="O64" s="264"/>
      <c r="P64" s="264"/>
      <c r="Q64" s="264"/>
      <c r="R64" s="264"/>
      <c r="S64" s="264"/>
      <c r="T64" s="264"/>
      <c r="U64" s="264"/>
      <c r="V64" s="264"/>
      <c r="W64" s="264"/>
      <c r="X64" s="264"/>
      <c r="Y64" s="106"/>
      <c r="Z64" s="106"/>
      <c r="AA64" s="106"/>
      <c r="AB64" s="106"/>
      <c r="AC64" s="128">
        <f>SUM(AC63)</f>
        <v>300000</v>
      </c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7"/>
      <c r="AO64" s="108"/>
    </row>
    <row r="65" spans="1:42" x14ac:dyDescent="0.25">
      <c r="A65" s="255"/>
      <c r="B65" s="256"/>
      <c r="C65" s="256"/>
      <c r="D65" s="256"/>
      <c r="E65" s="261"/>
      <c r="F65" s="256"/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56"/>
      <c r="AP65" s="256"/>
    </row>
    <row r="66" spans="1:42" x14ac:dyDescent="0.25">
      <c r="A66" s="255"/>
      <c r="B66" s="256"/>
      <c r="C66" s="256"/>
      <c r="D66" s="256"/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56"/>
      <c r="AP66" s="256"/>
    </row>
    <row r="67" spans="1:42" x14ac:dyDescent="0.25">
      <c r="A67" s="255"/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56"/>
      <c r="AP67" s="256"/>
    </row>
    <row r="68" spans="1:42" x14ac:dyDescent="0.25">
      <c r="A68" s="255"/>
      <c r="B68" s="256"/>
      <c r="C68" s="256"/>
      <c r="D68" s="256"/>
      <c r="E68" s="256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56"/>
      <c r="AP68" s="256"/>
    </row>
    <row r="69" spans="1:42" x14ac:dyDescent="0.25">
      <c r="A69" s="255"/>
      <c r="B69" s="256"/>
      <c r="C69" s="256"/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  <c r="AA69" s="256"/>
      <c r="AB69" s="256"/>
      <c r="AC69" s="256"/>
      <c r="AD69" s="256"/>
      <c r="AE69" s="256"/>
      <c r="AF69" s="256"/>
      <c r="AG69" s="256"/>
      <c r="AH69" s="256"/>
      <c r="AI69" s="256"/>
      <c r="AJ69" s="256"/>
      <c r="AK69" s="256"/>
      <c r="AL69" s="256"/>
      <c r="AM69" s="256"/>
      <c r="AN69" s="256"/>
      <c r="AO69" s="256"/>
      <c r="AP69" s="256"/>
    </row>
    <row r="70" spans="1:42" x14ac:dyDescent="0.25">
      <c r="B70" s="21" t="s">
        <v>82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>
        <v>29</v>
      </c>
      <c r="AA70" s="4"/>
      <c r="AB70" s="4"/>
      <c r="AC70" s="109">
        <f>AC60/(Z71+Z70)</f>
        <v>12920.434216260161</v>
      </c>
      <c r="AD70" s="9" t="s">
        <v>87</v>
      </c>
    </row>
    <row r="71" spans="1:42" x14ac:dyDescent="0.25">
      <c r="B71" s="21" t="s">
        <v>88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>
        <v>94</v>
      </c>
      <c r="AA71" s="4"/>
      <c r="AB71" s="4"/>
      <c r="AC71" s="109">
        <f>AC60/(Z71+Z70)</f>
        <v>12920.434216260161</v>
      </c>
      <c r="AD71" s="9" t="s">
        <v>81</v>
      </c>
      <c r="AE71" s="262">
        <v>10746</v>
      </c>
      <c r="AF71" s="262"/>
      <c r="AG71" s="262"/>
      <c r="AH71" s="262"/>
    </row>
    <row r="72" spans="1:42" x14ac:dyDescent="0.25">
      <c r="B72" s="2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109"/>
      <c r="AD72" s="9"/>
      <c r="AE72" s="254"/>
      <c r="AF72" s="254"/>
      <c r="AG72" s="254"/>
      <c r="AH72" s="254"/>
    </row>
    <row r="73" spans="1:42" x14ac:dyDescent="0.25">
      <c r="B73" s="21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109"/>
      <c r="AD73" s="9"/>
      <c r="AE73" s="254"/>
      <c r="AF73" s="254"/>
      <c r="AG73" s="254"/>
      <c r="AH73" s="254"/>
    </row>
    <row r="74" spans="1:42" x14ac:dyDescent="0.25">
      <c r="B74" s="21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109"/>
      <c r="AD74" s="9"/>
      <c r="AE74" s="254"/>
      <c r="AF74" s="254"/>
      <c r="AG74" s="254"/>
      <c r="AH74" s="254"/>
    </row>
    <row r="75" spans="1:42" x14ac:dyDescent="0.25">
      <c r="B75" s="21" t="s">
        <v>82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>
        <v>29</v>
      </c>
      <c r="AA75" s="4"/>
      <c r="AB75" s="4"/>
      <c r="AC75" s="109">
        <f>AC63/(Z76+Z75)</f>
        <v>2479.3388429752067</v>
      </c>
      <c r="AD75" s="9" t="s">
        <v>87</v>
      </c>
    </row>
    <row r="76" spans="1:42" x14ac:dyDescent="0.25">
      <c r="B76" s="21" t="s">
        <v>88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>
        <v>92</v>
      </c>
      <c r="AA76" s="4"/>
      <c r="AB76" s="4"/>
      <c r="AC76" s="109">
        <f>AC63/(Z76+Z75)</f>
        <v>2479.3388429752067</v>
      </c>
      <c r="AD76" s="9" t="s">
        <v>81</v>
      </c>
      <c r="AE76" s="262">
        <v>10746</v>
      </c>
      <c r="AF76" s="262"/>
      <c r="AG76" s="262"/>
      <c r="AH76" s="262"/>
    </row>
    <row r="77" spans="1:42" x14ac:dyDescent="0.25">
      <c r="B77" s="21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109"/>
      <c r="AD77" s="9"/>
      <c r="AE77" s="254"/>
      <c r="AF77" s="254"/>
      <c r="AG77" s="254"/>
      <c r="AH77" s="254"/>
    </row>
    <row r="78" spans="1:42" x14ac:dyDescent="0.25">
      <c r="B78" s="21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109"/>
      <c r="AD78" s="9"/>
      <c r="AE78" s="254"/>
      <c r="AF78" s="254"/>
      <c r="AG78" s="254"/>
      <c r="AH78" s="254"/>
    </row>
    <row r="79" spans="1:42" x14ac:dyDescent="0.25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"/>
    </row>
    <row r="80" spans="1:42" x14ac:dyDescent="0.25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"/>
    </row>
    <row r="81" spans="1:29" x14ac:dyDescent="0.25">
      <c r="B81" s="21" t="s">
        <v>110</v>
      </c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1"/>
    </row>
    <row r="82" spans="1:29" x14ac:dyDescent="0.25">
      <c r="B82" s="20" t="s">
        <v>111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1"/>
    </row>
    <row r="83" spans="1:29" x14ac:dyDescent="0.25">
      <c r="A83" s="1"/>
      <c r="B83" s="20"/>
      <c r="AC83" s="1"/>
    </row>
    <row r="84" spans="1:29" x14ac:dyDescent="0.25">
      <c r="A84" s="1"/>
      <c r="B84" s="20"/>
      <c r="AC84" s="1"/>
    </row>
    <row r="85" spans="1:29" x14ac:dyDescent="0.25">
      <c r="A85" s="1"/>
      <c r="B85" s="20"/>
      <c r="AC85" s="1"/>
    </row>
    <row r="86" spans="1:29" x14ac:dyDescent="0.25">
      <c r="A86" s="1"/>
      <c r="B86" s="20"/>
      <c r="AC86" s="1"/>
    </row>
    <row r="87" spans="1:29" x14ac:dyDescent="0.25">
      <c r="A87" s="1"/>
      <c r="B87" s="20"/>
      <c r="AC87" s="1"/>
    </row>
    <row r="88" spans="1:29" x14ac:dyDescent="0.25">
      <c r="A88" s="1"/>
      <c r="AC88" s="1"/>
    </row>
    <row r="89" spans="1:29" x14ac:dyDescent="0.25">
      <c r="A89" s="1"/>
      <c r="AC89" s="1"/>
    </row>
    <row r="90" spans="1:29" x14ac:dyDescent="0.25">
      <c r="A90" s="1"/>
      <c r="AC90" s="1"/>
    </row>
    <row r="91" spans="1:29" x14ac:dyDescent="0.25">
      <c r="A91" s="1"/>
      <c r="AC91" s="1"/>
    </row>
    <row r="92" spans="1:29" x14ac:dyDescent="0.25">
      <c r="A92" s="1"/>
      <c r="AC92" s="1"/>
    </row>
    <row r="93" spans="1:29" x14ac:dyDescent="0.25">
      <c r="A93" s="1"/>
      <c r="AC93" s="1"/>
    </row>
  </sheetData>
  <sheetProtection formatCells="0" formatColumns="0" formatRows="0" insertColumns="0" insertRows="0" insertHyperlinks="0" deleteColumns="0" deleteRows="0" sort="0" autoFilter="0" pivotTables="0"/>
  <mergeCells count="138">
    <mergeCell ref="B61:AQ61"/>
    <mergeCell ref="E63:X63"/>
    <mergeCell ref="C63:D63"/>
    <mergeCell ref="AE71:AH71"/>
    <mergeCell ref="C60:X60"/>
    <mergeCell ref="B23:X23"/>
    <mergeCell ref="C51:AD51"/>
    <mergeCell ref="E50:X50"/>
    <mergeCell ref="C46:D46"/>
    <mergeCell ref="C47:D47"/>
    <mergeCell ref="C48:D48"/>
    <mergeCell ref="C49:D49"/>
    <mergeCell ref="C50:D50"/>
    <mergeCell ref="C24:X24"/>
    <mergeCell ref="AE43:AO43"/>
    <mergeCell ref="C44:X44"/>
    <mergeCell ref="AE44:AO44"/>
    <mergeCell ref="C29:X29"/>
    <mergeCell ref="C32:X32"/>
    <mergeCell ref="C26:X26"/>
    <mergeCell ref="E59:X59"/>
    <mergeCell ref="AE59:AO59"/>
    <mergeCell ref="C59:D59"/>
    <mergeCell ref="C55:D55"/>
    <mergeCell ref="E55:X55"/>
    <mergeCell ref="C56:D56"/>
    <mergeCell ref="E56:X56"/>
    <mergeCell ref="AA6:AB6"/>
    <mergeCell ref="AA7:AB7"/>
    <mergeCell ref="Y6:Z6"/>
    <mergeCell ref="Y7:Z7"/>
    <mergeCell ref="C13:X13"/>
    <mergeCell ref="E19:X19"/>
    <mergeCell ref="B9:Z9"/>
    <mergeCell ref="B10:AD10"/>
    <mergeCell ref="C12:X12"/>
    <mergeCell ref="C14:X14"/>
    <mergeCell ref="C16:X16"/>
    <mergeCell ref="C17:AD17"/>
    <mergeCell ref="C15:X15"/>
    <mergeCell ref="E20:X20"/>
    <mergeCell ref="C34:X34"/>
    <mergeCell ref="AJ24:AL24"/>
    <mergeCell ref="AE24:AI24"/>
    <mergeCell ref="AM24:AO24"/>
    <mergeCell ref="AE25:AI25"/>
    <mergeCell ref="AJ25:AL25"/>
    <mergeCell ref="AM25:AO25"/>
    <mergeCell ref="AE42:AO42"/>
    <mergeCell ref="C38:D38"/>
    <mergeCell ref="E38:X38"/>
    <mergeCell ref="AE35:AO35"/>
    <mergeCell ref="E39:X39"/>
    <mergeCell ref="AE26:AI26"/>
    <mergeCell ref="AJ26:AL26"/>
    <mergeCell ref="AM26:AO26"/>
    <mergeCell ref="AE27:AI27"/>
    <mergeCell ref="AJ27:AL27"/>
    <mergeCell ref="AE40:AO40"/>
    <mergeCell ref="AE36:AO36"/>
    <mergeCell ref="C30:X30"/>
    <mergeCell ref="C27:X27"/>
    <mergeCell ref="AE32:AO32"/>
    <mergeCell ref="AM27:AO27"/>
    <mergeCell ref="AE31:AO31"/>
    <mergeCell ref="AE39:AO39"/>
    <mergeCell ref="A1:AO1"/>
    <mergeCell ref="AE6:AO6"/>
    <mergeCell ref="AE7:AO7"/>
    <mergeCell ref="AE12:AO12"/>
    <mergeCell ref="Y4:Z4"/>
    <mergeCell ref="C25:X25"/>
    <mergeCell ref="AE11:AO11"/>
    <mergeCell ref="AE16:AO16"/>
    <mergeCell ref="AA23:AB23"/>
    <mergeCell ref="AE23:AO23"/>
    <mergeCell ref="W8:AB8"/>
    <mergeCell ref="AE4:AO4"/>
    <mergeCell ref="B3:Z3"/>
    <mergeCell ref="C6:X6"/>
    <mergeCell ref="C7:X7"/>
    <mergeCell ref="AA4:AB4"/>
    <mergeCell ref="R4:X4"/>
    <mergeCell ref="B5:AO5"/>
    <mergeCell ref="E21:X21"/>
    <mergeCell ref="AE10:AO10"/>
    <mergeCell ref="AE14:AO14"/>
    <mergeCell ref="AE15:AO15"/>
    <mergeCell ref="AA11:AB11"/>
    <mergeCell ref="E18:X18"/>
    <mergeCell ref="AE13:AO13"/>
    <mergeCell ref="C58:D58"/>
    <mergeCell ref="C57:AD57"/>
    <mergeCell ref="C45:AD45"/>
    <mergeCell ref="C37:AD37"/>
    <mergeCell ref="C42:X42"/>
    <mergeCell ref="AE37:AO37"/>
    <mergeCell ref="C39:D39"/>
    <mergeCell ref="C22:X22"/>
    <mergeCell ref="AE22:AO22"/>
    <mergeCell ref="E46:X46"/>
    <mergeCell ref="E47:X47"/>
    <mergeCell ref="C41:X41"/>
    <mergeCell ref="C40:D40"/>
    <mergeCell ref="E40:X40"/>
    <mergeCell ref="E58:X58"/>
    <mergeCell ref="E48:X48"/>
    <mergeCell ref="E49:X49"/>
    <mergeCell ref="AE50:AO50"/>
    <mergeCell ref="AE58:AO58"/>
    <mergeCell ref="AE41:AO41"/>
    <mergeCell ref="C43:X43"/>
    <mergeCell ref="AE48:AO48"/>
    <mergeCell ref="AE49:AO49"/>
    <mergeCell ref="AE76:AH76"/>
    <mergeCell ref="C64:X64"/>
    <mergeCell ref="C62:AD62"/>
    <mergeCell ref="AE34:AO34"/>
    <mergeCell ref="AE30:AO30"/>
    <mergeCell ref="AE29:AO29"/>
    <mergeCell ref="B28:X28"/>
    <mergeCell ref="AA28:AB28"/>
    <mergeCell ref="AE28:AO28"/>
    <mergeCell ref="AE38:AO38"/>
    <mergeCell ref="C36:X36"/>
    <mergeCell ref="C35:X35"/>
    <mergeCell ref="C31:X31"/>
    <mergeCell ref="B33:X33"/>
    <mergeCell ref="AA33:AB33"/>
    <mergeCell ref="AE47:AO47"/>
    <mergeCell ref="AE46:AO46"/>
    <mergeCell ref="C52:D52"/>
    <mergeCell ref="E52:X52"/>
    <mergeCell ref="C53:D53"/>
    <mergeCell ref="E53:X53"/>
    <mergeCell ref="C54:D54"/>
    <mergeCell ref="E54:X54"/>
    <mergeCell ref="AE52:AO56"/>
  </mergeCells>
  <printOptions horizontalCentered="1"/>
  <pageMargins left="0.39370078740157483" right="0.39370078740157483" top="0.74803149606299213" bottom="0" header="0.31496062992125984" footer="0.31496062992125984"/>
  <pageSetup paperSize="9" scale="56" orientation="landscape" r:id="rId1"/>
  <headerFooter>
    <oddHeader>&amp;LПриложение № 1 к протоколу заседания правления СНТ "Дубок-2" от 22,05.2022г.
Приходно-расходная смета СНТ "Дубок-2" на 2022год,
 &amp;RМосковская обл., Орехово-Зуевский район, севернее п. Беливо, СНТ "Дубок-2"</oddHeader>
    <oddFooter>&amp;R&amp;P/&amp;N</oddFooter>
  </headerFooter>
  <rowBreaks count="1" manualBreakCount="1">
    <brk id="32" max="40" man="1"/>
  </rowBreaks>
  <colBreaks count="1" manualBreakCount="1">
    <brk id="4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MatiukhinDV</cp:lastModifiedBy>
  <cp:lastPrinted>2022-06-20T09:38:05Z</cp:lastPrinted>
  <dcterms:created xsi:type="dcterms:W3CDTF">2018-05-27T15:30:48Z</dcterms:created>
  <dcterms:modified xsi:type="dcterms:W3CDTF">2022-06-20T09:39:13Z</dcterms:modified>
</cp:coreProperties>
</file>