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andexDisk\Председатель\Протоколы Акты\Собрание 2021.08.15\"/>
    </mc:Choice>
  </mc:AlternateContent>
  <xr:revisionPtr revIDLastSave="0" documentId="13_ncr:1_{FB4C986C-C56A-4EFE-A437-26BFADB2E14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Вариант 1" sheetId="2" r:id="rId1"/>
  </sheets>
  <definedNames>
    <definedName name="_xlnm.Print_Area" localSheetId="0">'Вариант 1'!$A$1:$AO$38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37" i="2" l="1"/>
  <c r="AC36" i="2"/>
  <c r="AC35" i="2"/>
  <c r="AJ34" i="2"/>
  <c r="AC38" i="2" l="1"/>
  <c r="AC30" i="2" s="1"/>
  <c r="AC19" i="2"/>
  <c r="AC17" i="2"/>
  <c r="AC16" i="2"/>
  <c r="AD36" i="2" s="1"/>
  <c r="AC18" i="2"/>
  <c r="AC12" i="2"/>
  <c r="AC13" i="2"/>
  <c r="AC28" i="2" l="1"/>
  <c r="AA28" i="2" s="1"/>
  <c r="AC29" i="2"/>
  <c r="AA29" i="2" s="1"/>
  <c r="AD35" i="2"/>
  <c r="AD37" i="2"/>
  <c r="AC14" i="2"/>
  <c r="AC20" i="2" l="1"/>
  <c r="AC8" i="2" s="1"/>
  <c r="AC6" i="2" l="1"/>
  <c r="AA6" i="2" s="1"/>
  <c r="AC7" i="2"/>
  <c r="AA7" i="2" s="1"/>
  <c r="AD17" i="2"/>
  <c r="AD19" i="2"/>
  <c r="AD18" i="2"/>
  <c r="AD16" i="2"/>
  <c r="AD12" i="2"/>
  <c r="AD13" i="2"/>
  <c r="AD14" i="2"/>
</calcChain>
</file>

<file path=xl/sharedStrings.xml><?xml version="1.0" encoding="utf-8"?>
<sst xmlns="http://schemas.openxmlformats.org/spreadsheetml/2006/main" count="100" uniqueCount="63">
  <si>
    <t>1.</t>
  </si>
  <si>
    <t>% от сметы</t>
  </si>
  <si>
    <t>2.</t>
  </si>
  <si>
    <t>Кол-во</t>
  </si>
  <si>
    <t>2.1.</t>
  </si>
  <si>
    <t>2.1.2.</t>
  </si>
  <si>
    <t>Стоимость с учётом НДС 20 % /без НДС</t>
  </si>
  <si>
    <t>Комментарии</t>
  </si>
  <si>
    <t>Итого за год</t>
  </si>
  <si>
    <t>штук</t>
  </si>
  <si>
    <t>2.1.1.</t>
  </si>
  <si>
    <t>2.1.1.2.</t>
  </si>
  <si>
    <t>2.1.1.3.</t>
  </si>
  <si>
    <t>2.1.1.4.</t>
  </si>
  <si>
    <t>До вычета НДФЛ 13%</t>
  </si>
  <si>
    <t xml:space="preserve">2.1.2.1. </t>
  </si>
  <si>
    <t>Приходная часть</t>
  </si>
  <si>
    <t>Целевые поступления граждан</t>
  </si>
  <si>
    <t>1.1.</t>
  </si>
  <si>
    <t>Эксплуатация ИОП, объектов инфраструктуры</t>
  </si>
  <si>
    <t>1.1.1.</t>
  </si>
  <si>
    <t>1.1.1.1.</t>
  </si>
  <si>
    <t>1.1.1.2.</t>
  </si>
  <si>
    <t>Расчёт взносов с одного члена товарищества</t>
  </si>
  <si>
    <t>Количество взносов</t>
  </si>
  <si>
    <t>Кол-во/ед. измерения</t>
  </si>
  <si>
    <t>Финансово Экономическое обоснование</t>
  </si>
  <si>
    <t>С участка</t>
  </si>
  <si>
    <t xml:space="preserve">Сумма </t>
  </si>
  <si>
    <t>2.1.1.1.</t>
  </si>
  <si>
    <t>Размер взноса / платежа</t>
  </si>
  <si>
    <t>Итоговая сумма сметы</t>
  </si>
  <si>
    <t>руб.</t>
  </si>
  <si>
    <t xml:space="preserve">На руки </t>
  </si>
  <si>
    <t>Расходы, связанные с реализацией работ, оказанием услуг, имущественных прав граждан, созданием, приобретением ИОП (НК ст. 253 пп. 1.1)</t>
  </si>
  <si>
    <t>Взносы садоводов-индивидуалов на приобретение ИОП (НК ст. 253 п. 1.1)</t>
  </si>
  <si>
    <t>Целевые взносы членов СНТ (НК ст. 253 п. 1.1)</t>
  </si>
  <si>
    <t>Установка сдвежных ворот с ручным приводом (вариант 2)</t>
  </si>
  <si>
    <t>Дополнительная опора ЛЭП для монтажа электрощита, светильника, камеры наблюдения.</t>
  </si>
  <si>
    <t>СИМ карта мобильной связи для управления автоматической системой открытия шлагбаума.</t>
  </si>
  <si>
    <t>Итого</t>
  </si>
  <si>
    <t>На 1 год</t>
  </si>
  <si>
    <t>Затраты на изготовление, установку и подключение согласно представленого КП</t>
  </si>
  <si>
    <t>Материалы</t>
  </si>
  <si>
    <t>Пульт д/у</t>
  </si>
  <si>
    <t>Работы и услуги,</t>
  </si>
  <si>
    <t>Доставка</t>
  </si>
  <si>
    <t>По одному на каждого собственника</t>
  </si>
  <si>
    <t>услуга</t>
  </si>
  <si>
    <t>Расходная часть сметы на 2021 год. Отчётный перриод по 31.05.2021</t>
  </si>
  <si>
    <t>Установка автоматического, откатного шлагбаума.</t>
  </si>
  <si>
    <t>Приходно_расходжная смета СНТ "Дубок-2" на 2021 г. по целевым взносам. (вариант 1)</t>
  </si>
  <si>
    <t>Приходно_расходжная смета СНТ "Дубок-2" на 2021 г. по целевым взносам. (вариант 2)</t>
  </si>
  <si>
    <t>Расходная часть сметы на 2021 год. Очётный перриод по 31.05.2021</t>
  </si>
  <si>
    <t>2.1.1.4.1</t>
  </si>
  <si>
    <t>2.1.2.1.1.</t>
  </si>
  <si>
    <t>2.1.2.1.2.</t>
  </si>
  <si>
    <t>2.1.2.1.3.</t>
  </si>
  <si>
    <t>2.1.1.4.2</t>
  </si>
  <si>
    <t>2.1.1.4.3</t>
  </si>
  <si>
    <t>2.1.1.4.4</t>
  </si>
  <si>
    <t>Щит учёта потредления электроэнергии (счётчик, автомат, электрошкаф, монтаж и заявка на присоединение)</t>
  </si>
  <si>
    <t>Присоединение будет произведено по заявке после окончания консолидации электросетей.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</si>
</sst>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#,##0.00\ &quot;₽&quot;"/>
    <numFmt numFmtId="165" formatCode="#,##0\ &quot;₽&quot;"/>
  </numFmts>
  <fonts count="1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  <fill>
      <patternFill patternType="solid">
        <fgColor theme="8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5" fillId="0" borderId="0"/>
    <xf numFmtId="0" fontId="6" fillId="0" borderId="0"/>
    <xf numFmtId="0" fontId="7" fillId="5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</cellStyleXfs>
  <cellXfs count="2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vertical="center" wrapText="1"/>
    </xf>
    <xf numFmtId="44" fontId="1" fillId="0" borderId="0" xfId="0" applyNumberFormat="1" applyFont="1"/>
    <xf numFmtId="0" fontId="3" fillId="0" borderId="9" xfId="0" applyFon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3" borderId="3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3" fillId="0" borderId="14" xfId="0" applyFont="1" applyFill="1" applyBorder="1" applyAlignment="1">
      <alignment horizontal="left" vertical="center"/>
    </xf>
    <xf numFmtId="0" fontId="3" fillId="0" borderId="25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/>
    <xf numFmtId="0" fontId="11" fillId="0" borderId="0" xfId="0" applyFont="1" applyAlignment="1">
      <alignment vertical="center" wrapText="1"/>
    </xf>
    <xf numFmtId="0" fontId="3" fillId="0" borderId="2" xfId="0" applyFont="1" applyFill="1" applyBorder="1" applyAlignment="1">
      <alignment horizontal="center"/>
    </xf>
    <xf numFmtId="0" fontId="4" fillId="3" borderId="37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3" fillId="0" borderId="3" xfId="6" applyFont="1" applyFill="1" applyBorder="1" applyAlignment="1">
      <alignment horizontal="center"/>
    </xf>
    <xf numFmtId="0" fontId="3" fillId="0" borderId="6" xfId="6" applyFont="1" applyFill="1" applyBorder="1" applyAlignment="1">
      <alignment horizontal="center" vertical="center" wrapText="1"/>
    </xf>
    <xf numFmtId="0" fontId="3" fillId="0" borderId="2" xfId="6" applyFont="1" applyFill="1" applyBorder="1" applyAlignment="1">
      <alignment horizontal="center" vertical="center"/>
    </xf>
    <xf numFmtId="0" fontId="3" fillId="0" borderId="1" xfId="6" applyFont="1" applyFill="1" applyBorder="1" applyAlignment="1">
      <alignment horizontal="center" vertical="center"/>
    </xf>
    <xf numFmtId="164" fontId="3" fillId="0" borderId="3" xfId="6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/>
    <xf numFmtId="44" fontId="3" fillId="0" borderId="7" xfId="0" applyNumberFormat="1" applyFont="1" applyBorder="1"/>
    <xf numFmtId="0" fontId="3" fillId="0" borderId="5" xfId="0" applyFont="1" applyBorder="1"/>
    <xf numFmtId="0" fontId="4" fillId="3" borderId="16" xfId="0" applyFont="1" applyFill="1" applyBorder="1" applyAlignment="1">
      <alignment horizontal="left" vertical="center"/>
    </xf>
    <xf numFmtId="0" fontId="4" fillId="3" borderId="16" xfId="0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44" fontId="4" fillId="3" borderId="15" xfId="0" applyNumberFormat="1" applyFont="1" applyFill="1" applyBorder="1" applyAlignment="1">
      <alignment horizontal="center" vertical="center" wrapText="1"/>
    </xf>
    <xf numFmtId="0" fontId="3" fillId="0" borderId="38" xfId="0" applyFont="1" applyBorder="1" applyAlignment="1">
      <alignment vertical="center"/>
    </xf>
    <xf numFmtId="0" fontId="3" fillId="0" borderId="25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65" fontId="3" fillId="0" borderId="6" xfId="0" applyNumberFormat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7" xfId="0" applyFont="1" applyBorder="1" applyAlignment="1">
      <alignment horizontal="left" vertical="center"/>
    </xf>
    <xf numFmtId="0" fontId="3" fillId="0" borderId="22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34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10" xfId="0" applyFont="1" applyBorder="1"/>
    <xf numFmtId="44" fontId="3" fillId="0" borderId="10" xfId="0" applyNumberFormat="1" applyFont="1" applyBorder="1"/>
    <xf numFmtId="0" fontId="3" fillId="0" borderId="13" xfId="0" applyFont="1" applyBorder="1"/>
    <xf numFmtId="0" fontId="4" fillId="3" borderId="3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0" fontId="3" fillId="0" borderId="12" xfId="5" applyFont="1" applyFill="1" applyBorder="1" applyAlignment="1">
      <alignment horizontal="center" vertical="center"/>
    </xf>
    <xf numFmtId="0" fontId="3" fillId="0" borderId="31" xfId="5" applyFont="1" applyFill="1" applyBorder="1" applyAlignment="1">
      <alignment horizontal="center" vertical="center"/>
    </xf>
    <xf numFmtId="0" fontId="3" fillId="0" borderId="11" xfId="5" applyFont="1" applyFill="1" applyBorder="1" applyAlignment="1">
      <alignment horizontal="center" vertical="center"/>
    </xf>
    <xf numFmtId="0" fontId="3" fillId="0" borderId="11" xfId="5" applyFont="1" applyFill="1" applyBorder="1" applyAlignment="1">
      <alignment horizontal="center"/>
    </xf>
    <xf numFmtId="164" fontId="3" fillId="0" borderId="12" xfId="5" applyNumberFormat="1" applyFont="1" applyFill="1" applyBorder="1" applyAlignment="1">
      <alignment horizontal="center" vertical="center"/>
    </xf>
    <xf numFmtId="10" fontId="3" fillId="0" borderId="13" xfId="5" applyNumberFormat="1" applyFont="1" applyFill="1" applyBorder="1" applyAlignment="1">
      <alignment horizontal="center" vertical="center"/>
    </xf>
    <xf numFmtId="0" fontId="3" fillId="0" borderId="21" xfId="3" applyFont="1" applyFill="1" applyBorder="1" applyAlignment="1">
      <alignment horizontal="center" vertical="center"/>
    </xf>
    <xf numFmtId="0" fontId="3" fillId="0" borderId="32" xfId="3" applyFont="1" applyFill="1" applyBorder="1" applyAlignment="1">
      <alignment horizontal="center" vertical="center"/>
    </xf>
    <xf numFmtId="0" fontId="3" fillId="0" borderId="16" xfId="3" applyFont="1" applyFill="1" applyBorder="1" applyAlignment="1">
      <alignment horizontal="center" vertical="center"/>
    </xf>
    <xf numFmtId="164" fontId="3" fillId="0" borderId="15" xfId="3" applyNumberFormat="1" applyFont="1" applyFill="1" applyBorder="1" applyAlignment="1">
      <alignment horizontal="center" vertical="center"/>
    </xf>
    <xf numFmtId="164" fontId="3" fillId="0" borderId="32" xfId="3" applyNumberFormat="1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10" fontId="12" fillId="0" borderId="0" xfId="4" applyNumberFormat="1" applyFont="1" applyFill="1" applyBorder="1" applyAlignment="1">
      <alignment horizontal="center" vertical="center" wrapText="1"/>
    </xf>
    <xf numFmtId="10" fontId="12" fillId="0" borderId="34" xfId="4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0" fontId="12" fillId="0" borderId="0" xfId="4" applyNumberFormat="1" applyFont="1" applyFill="1" applyBorder="1" applyAlignment="1">
      <alignment horizontal="center" vertical="center" wrapText="1"/>
    </xf>
    <xf numFmtId="10" fontId="12" fillId="0" borderId="34" xfId="4" applyNumberFormat="1" applyFont="1" applyFill="1" applyBorder="1" applyAlignment="1">
      <alignment horizontal="center" vertical="center" wrapText="1"/>
    </xf>
    <xf numFmtId="0" fontId="3" fillId="0" borderId="12" xfId="3" applyFont="1" applyFill="1" applyBorder="1" applyAlignment="1">
      <alignment horizontal="center" vertical="center"/>
    </xf>
    <xf numFmtId="0" fontId="3" fillId="0" borderId="31" xfId="3" applyFont="1" applyFill="1" applyBorder="1" applyAlignment="1">
      <alignment horizontal="center" vertical="center"/>
    </xf>
    <xf numFmtId="0" fontId="3" fillId="0" borderId="11" xfId="3" applyFont="1" applyFill="1" applyBorder="1" applyAlignment="1">
      <alignment horizontal="center" vertical="center"/>
    </xf>
    <xf numFmtId="164" fontId="3" fillId="0" borderId="10" xfId="3" applyNumberFormat="1" applyFont="1" applyFill="1" applyBorder="1" applyAlignment="1">
      <alignment horizontal="center" vertical="center"/>
    </xf>
    <xf numFmtId="164" fontId="3" fillId="0" borderId="31" xfId="3" applyNumberFormat="1" applyFont="1" applyFill="1" applyBorder="1" applyAlignment="1">
      <alignment horizontal="center" vertical="center"/>
    </xf>
    <xf numFmtId="0" fontId="3" fillId="0" borderId="16" xfId="5" applyFont="1" applyFill="1" applyBorder="1" applyAlignment="1">
      <alignment horizontal="center" vertical="center"/>
    </xf>
    <xf numFmtId="164" fontId="3" fillId="0" borderId="15" xfId="5" applyNumberFormat="1" applyFont="1" applyFill="1" applyBorder="1" applyAlignment="1">
      <alignment horizontal="center" vertical="center"/>
    </xf>
    <xf numFmtId="10" fontId="3" fillId="0" borderId="20" xfId="5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 wrapText="1"/>
    </xf>
    <xf numFmtId="164" fontId="3" fillId="0" borderId="45" xfId="0" applyNumberFormat="1" applyFont="1" applyFill="1" applyBorder="1"/>
    <xf numFmtId="0" fontId="3" fillId="0" borderId="6" xfId="6" applyFont="1" applyFill="1" applyBorder="1" applyAlignment="1">
      <alignment horizontal="center" vertical="center"/>
    </xf>
    <xf numFmtId="164" fontId="3" fillId="0" borderId="6" xfId="6" applyNumberFormat="1" applyFont="1" applyFill="1" applyBorder="1" applyAlignment="1">
      <alignment horizontal="center" vertical="center"/>
    </xf>
    <xf numFmtId="164" fontId="3" fillId="0" borderId="6" xfId="3" applyNumberFormat="1" applyFont="1" applyFill="1" applyBorder="1" applyAlignment="1">
      <alignment horizontal="center" vertical="center"/>
    </xf>
    <xf numFmtId="0" fontId="3" fillId="0" borderId="21" xfId="5" applyFont="1" applyFill="1" applyBorder="1" applyAlignment="1">
      <alignment horizontal="center" vertical="center"/>
    </xf>
    <xf numFmtId="0" fontId="3" fillId="0" borderId="32" xfId="5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center"/>
    </xf>
    <xf numFmtId="0" fontId="3" fillId="0" borderId="47" xfId="6" applyFont="1" applyFill="1" applyBorder="1" applyAlignment="1">
      <alignment horizontal="center"/>
    </xf>
    <xf numFmtId="0" fontId="3" fillId="0" borderId="43" xfId="6" applyFont="1" applyFill="1" applyBorder="1" applyAlignment="1">
      <alignment horizontal="center" vertical="center" wrapText="1"/>
    </xf>
    <xf numFmtId="0" fontId="3" fillId="0" borderId="18" xfId="6" applyFont="1" applyFill="1" applyBorder="1" applyAlignment="1">
      <alignment horizontal="center" vertical="center"/>
    </xf>
    <xf numFmtId="0" fontId="3" fillId="0" borderId="43" xfId="6" applyFont="1" applyFill="1" applyBorder="1" applyAlignment="1">
      <alignment horizontal="center" vertical="center"/>
    </xf>
    <xf numFmtId="164" fontId="3" fillId="0" borderId="43" xfId="6" applyNumberFormat="1" applyFont="1" applyFill="1" applyBorder="1" applyAlignment="1">
      <alignment horizontal="center" vertical="center"/>
    </xf>
    <xf numFmtId="164" fontId="3" fillId="0" borderId="43" xfId="3" applyNumberFormat="1" applyFont="1" applyFill="1" applyBorder="1" applyAlignment="1">
      <alignment horizontal="center" vertical="center"/>
    </xf>
    <xf numFmtId="10" fontId="3" fillId="0" borderId="44" xfId="5" applyNumberFormat="1" applyFont="1" applyFill="1" applyBorder="1" applyAlignment="1">
      <alignment horizontal="center" vertical="center"/>
    </xf>
    <xf numFmtId="10" fontId="3" fillId="0" borderId="36" xfId="5" applyNumberFormat="1" applyFont="1" applyFill="1" applyBorder="1" applyAlignment="1">
      <alignment horizontal="center" vertical="center"/>
    </xf>
    <xf numFmtId="0" fontId="3" fillId="0" borderId="47" xfId="6" applyFont="1" applyFill="1" applyBorder="1" applyAlignment="1">
      <alignment horizontal="left" vertical="center"/>
    </xf>
    <xf numFmtId="0" fontId="3" fillId="0" borderId="3" xfId="6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/>
    </xf>
    <xf numFmtId="0" fontId="3" fillId="0" borderId="46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left"/>
    </xf>
    <xf numFmtId="0" fontId="3" fillId="0" borderId="19" xfId="6" applyFont="1" applyFill="1" applyBorder="1" applyAlignment="1">
      <alignment horizontal="center" vertical="center"/>
    </xf>
    <xf numFmtId="164" fontId="3" fillId="0" borderId="47" xfId="6" applyNumberFormat="1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left"/>
    </xf>
    <xf numFmtId="0" fontId="3" fillId="0" borderId="22" xfId="6" applyFont="1" applyFill="1" applyBorder="1" applyAlignment="1">
      <alignment horizontal="center"/>
    </xf>
    <xf numFmtId="0" fontId="3" fillId="0" borderId="29" xfId="6" applyFont="1" applyFill="1" applyBorder="1" applyAlignment="1">
      <alignment horizontal="center" vertical="center" wrapText="1"/>
    </xf>
    <xf numFmtId="0" fontId="3" fillId="0" borderId="28" xfId="6" applyFont="1" applyFill="1" applyBorder="1" applyAlignment="1">
      <alignment horizontal="center" vertical="center"/>
    </xf>
    <xf numFmtId="0" fontId="3" fillId="0" borderId="23" xfId="6" applyFont="1" applyFill="1" applyBorder="1" applyAlignment="1">
      <alignment horizontal="center" vertical="center"/>
    </xf>
    <xf numFmtId="164" fontId="3" fillId="0" borderId="22" xfId="6" applyNumberFormat="1" applyFont="1" applyFill="1" applyBorder="1" applyAlignment="1">
      <alignment horizontal="center" vertical="center"/>
    </xf>
    <xf numFmtId="10" fontId="3" fillId="0" borderId="48" xfId="5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/>
    <xf numFmtId="0" fontId="3" fillId="0" borderId="0" xfId="0" applyFont="1" applyBorder="1" applyAlignment="1">
      <alignment horizontal="left"/>
    </xf>
    <xf numFmtId="0" fontId="3" fillId="0" borderId="5" xfId="6" applyFont="1" applyFill="1" applyBorder="1" applyAlignment="1">
      <alignment horizontal="left" vertical="center"/>
    </xf>
    <xf numFmtId="0" fontId="3" fillId="0" borderId="5" xfId="6" applyFont="1" applyFill="1" applyBorder="1" applyAlignment="1">
      <alignment horizontal="center"/>
    </xf>
    <xf numFmtId="0" fontId="3" fillId="0" borderId="8" xfId="6" applyFont="1" applyFill="1" applyBorder="1" applyAlignment="1">
      <alignment horizontal="center" vertical="center" wrapText="1"/>
    </xf>
    <xf numFmtId="0" fontId="3" fillId="0" borderId="7" xfId="6" applyFont="1" applyFill="1" applyBorder="1" applyAlignment="1">
      <alignment horizontal="center" vertical="center"/>
    </xf>
    <xf numFmtId="0" fontId="3" fillId="0" borderId="8" xfId="6" applyFont="1" applyFill="1" applyBorder="1" applyAlignment="1">
      <alignment horizontal="center" vertical="center"/>
    </xf>
    <xf numFmtId="164" fontId="3" fillId="0" borderId="8" xfId="6" applyNumberFormat="1" applyFont="1" applyFill="1" applyBorder="1" applyAlignment="1">
      <alignment horizontal="center" vertical="center"/>
    </xf>
    <xf numFmtId="164" fontId="3" fillId="0" borderId="8" xfId="3" applyNumberFormat="1" applyFont="1" applyFill="1" applyBorder="1" applyAlignment="1">
      <alignment horizontal="center" vertical="center"/>
    </xf>
    <xf numFmtId="10" fontId="3" fillId="0" borderId="50" xfId="5" applyNumberFormat="1" applyFont="1" applyFill="1" applyBorder="1" applyAlignment="1">
      <alignment horizontal="center" vertical="center"/>
    </xf>
    <xf numFmtId="164" fontId="3" fillId="0" borderId="49" xfId="0" applyNumberFormat="1" applyFont="1" applyFill="1" applyBorder="1"/>
    <xf numFmtId="165" fontId="3" fillId="0" borderId="8" xfId="0" applyNumberFormat="1" applyFont="1" applyBorder="1" applyAlignment="1">
      <alignment vertical="center"/>
    </xf>
    <xf numFmtId="165" fontId="4" fillId="4" borderId="49" xfId="0" applyNumberFormat="1" applyFont="1" applyFill="1" applyBorder="1" applyAlignment="1">
      <alignment vertical="center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3" fillId="0" borderId="4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39" xfId="0" applyFont="1" applyFill="1" applyBorder="1" applyAlignment="1">
      <alignment horizontal="left" vertical="center" wrapText="1"/>
    </xf>
    <xf numFmtId="0" fontId="3" fillId="0" borderId="11" xfId="5" applyFont="1" applyFill="1" applyBorder="1" applyAlignment="1">
      <alignment horizontal="left" vertical="center"/>
    </xf>
    <xf numFmtId="0" fontId="3" fillId="0" borderId="10" xfId="5" applyFont="1" applyFill="1" applyBorder="1" applyAlignment="1">
      <alignment horizontal="left" vertical="center"/>
    </xf>
    <xf numFmtId="0" fontId="3" fillId="0" borderId="12" xfId="5" applyFont="1" applyFill="1" applyBorder="1" applyAlignment="1">
      <alignment horizontal="left" vertical="center"/>
    </xf>
    <xf numFmtId="0" fontId="3" fillId="0" borderId="16" xfId="3" applyFont="1" applyFill="1" applyBorder="1" applyAlignment="1">
      <alignment horizontal="left" vertical="center"/>
    </xf>
    <xf numFmtId="0" fontId="3" fillId="0" borderId="15" xfId="3" applyFont="1" applyFill="1" applyBorder="1" applyAlignment="1">
      <alignment horizontal="left" vertical="center"/>
    </xf>
    <xf numFmtId="0" fontId="12" fillId="0" borderId="10" xfId="3" applyFont="1" applyFill="1" applyBorder="1" applyAlignment="1">
      <alignment horizontal="center" vertical="center" wrapText="1"/>
    </xf>
    <xf numFmtId="0" fontId="12" fillId="0" borderId="13" xfId="3" applyFont="1" applyFill="1" applyBorder="1" applyAlignment="1">
      <alignment horizontal="center" vertical="center" wrapText="1"/>
    </xf>
    <xf numFmtId="0" fontId="14" fillId="9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12" fillId="0" borderId="10" xfId="5" applyFont="1" applyFill="1" applyBorder="1" applyAlignment="1">
      <alignment horizontal="center" wrapText="1"/>
    </xf>
    <xf numFmtId="0" fontId="12" fillId="0" borderId="13" xfId="5" applyFont="1" applyFill="1" applyBorder="1" applyAlignment="1">
      <alignment horizontal="center" wrapText="1"/>
    </xf>
    <xf numFmtId="0" fontId="4" fillId="3" borderId="16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3" borderId="16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4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19" xfId="6" applyFont="1" applyFill="1" applyBorder="1" applyAlignment="1">
      <alignment horizontal="left" vertical="center" wrapText="1"/>
    </xf>
    <xf numFmtId="0" fontId="3" fillId="0" borderId="18" xfId="6" applyFont="1" applyFill="1" applyBorder="1" applyAlignment="1">
      <alignment horizontal="left" vertical="center" wrapText="1"/>
    </xf>
    <xf numFmtId="0" fontId="3" fillId="0" borderId="47" xfId="6" applyFont="1" applyFill="1" applyBorder="1" applyAlignment="1">
      <alignment horizontal="left" vertical="center" wrapText="1"/>
    </xf>
    <xf numFmtId="0" fontId="3" fillId="0" borderId="1" xfId="6" applyFont="1" applyFill="1" applyBorder="1" applyAlignment="1">
      <alignment horizontal="left" vertical="center" wrapText="1"/>
    </xf>
    <xf numFmtId="0" fontId="3" fillId="0" borderId="2" xfId="6" applyFont="1" applyFill="1" applyBorder="1" applyAlignment="1">
      <alignment horizontal="left" vertical="center" wrapText="1"/>
    </xf>
    <xf numFmtId="0" fontId="3" fillId="0" borderId="3" xfId="6" applyFont="1" applyFill="1" applyBorder="1" applyAlignment="1">
      <alignment horizontal="left" vertical="center" wrapText="1"/>
    </xf>
    <xf numFmtId="0" fontId="3" fillId="0" borderId="23" xfId="6" applyFont="1" applyFill="1" applyBorder="1" applyAlignment="1">
      <alignment horizontal="left" vertical="center" wrapText="1"/>
    </xf>
    <xf numFmtId="0" fontId="3" fillId="0" borderId="28" xfId="6" applyFont="1" applyFill="1" applyBorder="1" applyAlignment="1">
      <alignment horizontal="left" vertical="center" wrapText="1"/>
    </xf>
    <xf numFmtId="0" fontId="3" fillId="0" borderId="22" xfId="6" applyFont="1" applyFill="1" applyBorder="1" applyAlignment="1">
      <alignment horizontal="left" vertical="center" wrapText="1"/>
    </xf>
    <xf numFmtId="10" fontId="12" fillId="0" borderId="0" xfId="4" applyNumberFormat="1" applyFont="1" applyFill="1" applyBorder="1" applyAlignment="1">
      <alignment horizontal="center" vertical="center" wrapText="1"/>
    </xf>
    <xf numFmtId="10" fontId="12" fillId="0" borderId="34" xfId="4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3" fillId="0" borderId="15" xfId="5" applyFont="1" applyFill="1" applyBorder="1" applyAlignment="1">
      <alignment horizontal="left" vertical="center" wrapText="1"/>
    </xf>
    <xf numFmtId="0" fontId="3" fillId="0" borderId="11" xfId="3" applyFont="1" applyFill="1" applyBorder="1" applyAlignment="1">
      <alignment horizontal="left" vertical="center" wrapText="1"/>
    </xf>
    <xf numFmtId="0" fontId="3" fillId="0" borderId="10" xfId="3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12" fillId="0" borderId="10" xfId="5" applyFont="1" applyFill="1" applyBorder="1" applyAlignment="1">
      <alignment horizontal="center" vertical="center" wrapText="1"/>
    </xf>
    <xf numFmtId="0" fontId="12" fillId="0" borderId="13" xfId="5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3" fillId="0" borderId="4" xfId="6" applyFont="1" applyFill="1" applyBorder="1" applyAlignment="1">
      <alignment horizontal="left" vertical="center" wrapText="1"/>
    </xf>
    <xf numFmtId="0" fontId="3" fillId="0" borderId="7" xfId="6" applyFont="1" applyFill="1" applyBorder="1" applyAlignment="1">
      <alignment horizontal="left" vertical="center" wrapText="1"/>
    </xf>
    <xf numFmtId="0" fontId="3" fillId="0" borderId="5" xfId="6" applyFont="1" applyFill="1" applyBorder="1" applyAlignment="1">
      <alignment horizontal="left" vertical="center" wrapText="1"/>
    </xf>
  </cellXfs>
  <cellStyles count="7">
    <cellStyle name="Акцент2" xfId="6" builtinId="33"/>
    <cellStyle name="Нейтральный" xfId="5" builtinId="28"/>
    <cellStyle name="Обычный" xfId="0" builtinId="0"/>
    <cellStyle name="Обычный 2" xfId="1" xr:uid="{00000000-0005-0000-0000-000003000000}"/>
    <cellStyle name="Обычный 3" xfId="2" xr:uid="{00000000-0005-0000-0000-000004000000}"/>
    <cellStyle name="Плохой" xfId="4" builtinId="27"/>
    <cellStyle name="Хороший" xfId="3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P52"/>
  <sheetViews>
    <sheetView tabSelected="1" view="pageBreakPreview" topLeftCell="A16" zoomScale="115" zoomScaleNormal="100" zoomScaleSheetLayoutView="115" workbookViewId="0">
      <selection activeCell="C15" sqref="C15:X15"/>
    </sheetView>
  </sheetViews>
  <sheetFormatPr defaultRowHeight="15.75" x14ac:dyDescent="0.25"/>
  <cols>
    <col min="1" max="1" width="6.85546875" style="2" customWidth="1"/>
    <col min="2" max="2" width="12" style="1" bestFit="1" customWidth="1"/>
    <col min="3" max="4" width="5.7109375" style="1" customWidth="1"/>
    <col min="5" max="24" width="4.140625" style="1" customWidth="1"/>
    <col min="25" max="25" width="14.7109375" style="1" customWidth="1"/>
    <col min="26" max="26" width="9.28515625" style="1" bestFit="1" customWidth="1"/>
    <col min="27" max="27" width="9.140625" style="1"/>
    <col min="28" max="28" width="14" style="1" bestFit="1" customWidth="1"/>
    <col min="29" max="29" width="15.85546875" style="5" customWidth="1"/>
    <col min="30" max="30" width="12.5703125" style="1" customWidth="1"/>
    <col min="31" max="41" width="4.5703125" style="1" customWidth="1"/>
    <col min="42" max="42" width="14.7109375" style="1" hidden="1" customWidth="1"/>
    <col min="43" max="16384" width="9.140625" style="1"/>
  </cols>
  <sheetData>
    <row r="1" spans="1:42" ht="18.75" customHeight="1" x14ac:dyDescent="0.25">
      <c r="A1" s="139" t="s">
        <v>51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4"/>
    </row>
    <row r="3" spans="1:42" ht="16.5" thickBot="1" x14ac:dyDescent="0.3">
      <c r="A3" s="23" t="s">
        <v>0</v>
      </c>
      <c r="B3" s="154" t="s">
        <v>16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24"/>
      <c r="AB3" s="24"/>
      <c r="AC3" s="25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6"/>
    </row>
    <row r="4" spans="1:42" s="7" customFormat="1" ht="39.75" customHeight="1" thickBot="1" x14ac:dyDescent="0.3">
      <c r="A4" s="27" t="s">
        <v>18</v>
      </c>
      <c r="B4" s="28" t="s">
        <v>17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165" t="s">
        <v>23</v>
      </c>
      <c r="S4" s="165"/>
      <c r="T4" s="165"/>
      <c r="U4" s="165"/>
      <c r="V4" s="165"/>
      <c r="W4" s="165"/>
      <c r="X4" s="164"/>
      <c r="Y4" s="148" t="s">
        <v>24</v>
      </c>
      <c r="Z4" s="149"/>
      <c r="AA4" s="163" t="s">
        <v>30</v>
      </c>
      <c r="AB4" s="164"/>
      <c r="AC4" s="30" t="s">
        <v>28</v>
      </c>
      <c r="AD4" s="16" t="s">
        <v>1</v>
      </c>
      <c r="AE4" s="153" t="s">
        <v>7</v>
      </c>
      <c r="AF4" s="153"/>
      <c r="AG4" s="153"/>
      <c r="AH4" s="153"/>
      <c r="AI4" s="153"/>
      <c r="AJ4" s="153"/>
      <c r="AK4" s="153"/>
      <c r="AL4" s="153"/>
      <c r="AM4" s="153"/>
      <c r="AN4" s="153"/>
      <c r="AO4" s="149"/>
    </row>
    <row r="5" spans="1:42" s="7" customFormat="1" ht="22.5" customHeight="1" x14ac:dyDescent="0.25">
      <c r="A5" s="31" t="s">
        <v>20</v>
      </c>
      <c r="B5" s="166" t="s">
        <v>19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K5" s="167"/>
      <c r="AL5" s="167"/>
      <c r="AM5" s="167"/>
      <c r="AN5" s="167"/>
      <c r="AO5" s="168"/>
    </row>
    <row r="6" spans="1:42" s="7" customFormat="1" ht="22.5" customHeight="1" x14ac:dyDescent="0.25">
      <c r="A6" s="32"/>
      <c r="B6" s="33" t="s">
        <v>21</v>
      </c>
      <c r="C6" s="156" t="s">
        <v>36</v>
      </c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8"/>
      <c r="Y6" s="174">
        <v>96</v>
      </c>
      <c r="Z6" s="175"/>
      <c r="AA6" s="172">
        <f>AC6/Y6</f>
        <v>5577.9661016949149</v>
      </c>
      <c r="AB6" s="173"/>
      <c r="AC6" s="34">
        <f>$AC$8/($Y$6+$Y$7)*Y6</f>
        <v>535484.74576271186</v>
      </c>
      <c r="AD6" s="35"/>
      <c r="AE6" s="140"/>
      <c r="AF6" s="141"/>
      <c r="AG6" s="141"/>
      <c r="AH6" s="141"/>
      <c r="AI6" s="141"/>
      <c r="AJ6" s="141"/>
      <c r="AK6" s="141"/>
      <c r="AL6" s="141"/>
      <c r="AM6" s="141"/>
      <c r="AN6" s="141"/>
      <c r="AO6" s="142"/>
    </row>
    <row r="7" spans="1:42" s="7" customFormat="1" ht="22.5" customHeight="1" thickBot="1" x14ac:dyDescent="0.3">
      <c r="A7" s="36"/>
      <c r="B7" s="37" t="s">
        <v>22</v>
      </c>
      <c r="C7" s="159" t="s">
        <v>35</v>
      </c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1"/>
      <c r="X7" s="162"/>
      <c r="Y7" s="176">
        <v>22</v>
      </c>
      <c r="Z7" s="177"/>
      <c r="AA7" s="172">
        <f>AC7/Y7</f>
        <v>5577.9661016949149</v>
      </c>
      <c r="AB7" s="173"/>
      <c r="AC7" s="125">
        <f>$AC$8/($Y$6+$Y$7)*Y7</f>
        <v>122715.25423728813</v>
      </c>
      <c r="AD7" s="38"/>
      <c r="AE7" s="143"/>
      <c r="AF7" s="144"/>
      <c r="AG7" s="144"/>
      <c r="AH7" s="144"/>
      <c r="AI7" s="144"/>
      <c r="AJ7" s="144"/>
      <c r="AK7" s="144"/>
      <c r="AL7" s="144"/>
      <c r="AM7" s="144"/>
      <c r="AN7" s="144"/>
      <c r="AO7" s="145"/>
    </row>
    <row r="8" spans="1:42" ht="16.5" thickBot="1" x14ac:dyDescent="0.3">
      <c r="A8" s="39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27"/>
      <c r="X8" s="128"/>
      <c r="Y8" s="128"/>
      <c r="Z8" s="128"/>
      <c r="AA8" s="128"/>
      <c r="AB8" s="152"/>
      <c r="AC8" s="126">
        <f>AC20</f>
        <v>658200</v>
      </c>
      <c r="AD8" s="40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</row>
    <row r="9" spans="1:42" ht="16.5" thickBot="1" x14ac:dyDescent="0.3">
      <c r="A9" s="41" t="s">
        <v>2</v>
      </c>
      <c r="B9" s="127" t="s">
        <v>49</v>
      </c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42"/>
      <c r="AB9" s="42"/>
      <c r="AC9" s="43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4"/>
      <c r="AP9" s="9" t="s">
        <v>26</v>
      </c>
    </row>
    <row r="10" spans="1:42" ht="16.5" thickBot="1" x14ac:dyDescent="0.3">
      <c r="A10" s="39" t="s">
        <v>4</v>
      </c>
      <c r="B10" s="129" t="s">
        <v>34</v>
      </c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1"/>
      <c r="AE10" s="169"/>
      <c r="AF10" s="170"/>
      <c r="AG10" s="170"/>
      <c r="AH10" s="170"/>
      <c r="AI10" s="170"/>
      <c r="AJ10" s="170"/>
      <c r="AK10" s="170"/>
      <c r="AL10" s="170"/>
      <c r="AM10" s="170"/>
      <c r="AN10" s="170"/>
      <c r="AO10" s="171"/>
    </row>
    <row r="11" spans="1:42" s="3" customFormat="1" ht="32.25" customHeight="1" thickBot="1" x14ac:dyDescent="0.3">
      <c r="A11" s="45" t="s">
        <v>10</v>
      </c>
      <c r="B11" s="196" t="s">
        <v>50</v>
      </c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7"/>
      <c r="Q11" s="197"/>
      <c r="R11" s="197"/>
      <c r="S11" s="197"/>
      <c r="T11" s="197"/>
      <c r="U11" s="197"/>
      <c r="V11" s="197"/>
      <c r="W11" s="197"/>
      <c r="X11" s="198"/>
      <c r="Y11" s="46" t="s">
        <v>25</v>
      </c>
      <c r="Z11" s="47" t="s">
        <v>3</v>
      </c>
      <c r="AA11" s="191" t="s">
        <v>6</v>
      </c>
      <c r="AB11" s="192"/>
      <c r="AC11" s="47" t="s">
        <v>40</v>
      </c>
      <c r="AD11" s="17" t="s">
        <v>1</v>
      </c>
      <c r="AE11" s="150" t="s">
        <v>7</v>
      </c>
      <c r="AF11" s="150"/>
      <c r="AG11" s="150"/>
      <c r="AH11" s="150"/>
      <c r="AI11" s="150"/>
      <c r="AJ11" s="150"/>
      <c r="AK11" s="150"/>
      <c r="AL11" s="150"/>
      <c r="AM11" s="150"/>
      <c r="AN11" s="150"/>
      <c r="AO11" s="151"/>
      <c r="AP11" s="8" t="s">
        <v>27</v>
      </c>
    </row>
    <row r="12" spans="1:42" ht="16.5" thickBot="1" x14ac:dyDescent="0.3">
      <c r="A12" s="6"/>
      <c r="B12" s="48" t="s">
        <v>29</v>
      </c>
      <c r="C12" s="132" t="s">
        <v>38</v>
      </c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4"/>
      <c r="Y12" s="49" t="s">
        <v>9</v>
      </c>
      <c r="Z12" s="50">
        <v>4</v>
      </c>
      <c r="AA12" s="51"/>
      <c r="AB12" s="52">
        <v>12000</v>
      </c>
      <c r="AC12" s="58">
        <f t="shared" ref="AC12:AC13" si="0">AB12*Z12</f>
        <v>48000</v>
      </c>
      <c r="AD12" s="53">
        <f>AC12/$AC$20</f>
        <v>7.2926162260711025E-2</v>
      </c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7"/>
    </row>
    <row r="13" spans="1:42" ht="16.5" thickBot="1" x14ac:dyDescent="0.3">
      <c r="A13" s="10"/>
      <c r="B13" s="54" t="s">
        <v>11</v>
      </c>
      <c r="C13" s="135" t="s">
        <v>39</v>
      </c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36"/>
      <c r="W13" s="136"/>
      <c r="X13" s="136"/>
      <c r="Y13" s="55" t="s">
        <v>9</v>
      </c>
      <c r="Z13" s="55">
        <v>4</v>
      </c>
      <c r="AA13" s="56"/>
      <c r="AB13" s="57">
        <v>900</v>
      </c>
      <c r="AC13" s="58">
        <f t="shared" si="0"/>
        <v>3600</v>
      </c>
      <c r="AD13" s="53">
        <f>AC13/$AC$20</f>
        <v>5.4694621695533276E-3</v>
      </c>
      <c r="AE13" s="137" t="s">
        <v>41</v>
      </c>
      <c r="AF13" s="137"/>
      <c r="AG13" s="137"/>
      <c r="AH13" s="137"/>
      <c r="AI13" s="137"/>
      <c r="AJ13" s="137"/>
      <c r="AK13" s="137"/>
      <c r="AL13" s="137"/>
      <c r="AM13" s="137"/>
      <c r="AN13" s="137"/>
      <c r="AO13" s="138"/>
    </row>
    <row r="14" spans="1:42" ht="33.75" customHeight="1" thickBot="1" x14ac:dyDescent="0.3">
      <c r="A14" s="6"/>
      <c r="B14" s="72" t="s">
        <v>12</v>
      </c>
      <c r="C14" s="194" t="s">
        <v>61</v>
      </c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X14" s="195"/>
      <c r="Y14" s="73" t="s">
        <v>9</v>
      </c>
      <c r="Z14" s="73">
        <v>4</v>
      </c>
      <c r="AA14" s="74"/>
      <c r="AB14" s="75">
        <v>15000</v>
      </c>
      <c r="AC14" s="76">
        <f>AB14*Z14</f>
        <v>60000</v>
      </c>
      <c r="AD14" s="53">
        <f>AC14/$AC$20</f>
        <v>9.1157702825888781E-2</v>
      </c>
      <c r="AE14" s="137" t="s">
        <v>62</v>
      </c>
      <c r="AF14" s="137"/>
      <c r="AG14" s="137"/>
      <c r="AH14" s="137"/>
      <c r="AI14" s="137"/>
      <c r="AJ14" s="137"/>
      <c r="AK14" s="137"/>
      <c r="AL14" s="137"/>
      <c r="AM14" s="137"/>
      <c r="AN14" s="137"/>
      <c r="AO14" s="138"/>
    </row>
    <row r="15" spans="1:42" ht="48.75" customHeight="1" thickBot="1" x14ac:dyDescent="0.3">
      <c r="A15" s="6"/>
      <c r="B15" s="85" t="s">
        <v>13</v>
      </c>
      <c r="C15" s="193" t="s">
        <v>42</v>
      </c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86"/>
      <c r="Z15" s="86"/>
      <c r="AA15" s="77"/>
      <c r="AB15" s="78"/>
      <c r="AC15" s="58"/>
      <c r="AD15" s="79"/>
      <c r="AE15" s="199"/>
      <c r="AF15" s="199"/>
      <c r="AG15" s="199"/>
      <c r="AH15" s="199"/>
      <c r="AI15" s="199"/>
      <c r="AJ15" s="199"/>
      <c r="AK15" s="199"/>
      <c r="AL15" s="199"/>
      <c r="AM15" s="199"/>
      <c r="AN15" s="199"/>
      <c r="AO15" s="200"/>
    </row>
    <row r="16" spans="1:42" s="13" customFormat="1" ht="20.25" customHeight="1" x14ac:dyDescent="0.25">
      <c r="A16" s="11"/>
      <c r="B16" s="100"/>
      <c r="C16" s="101" t="s">
        <v>54</v>
      </c>
      <c r="D16" s="89"/>
      <c r="E16" s="180" t="s">
        <v>43</v>
      </c>
      <c r="F16" s="181"/>
      <c r="G16" s="181"/>
      <c r="H16" s="181"/>
      <c r="I16" s="181"/>
      <c r="J16" s="181"/>
      <c r="K16" s="181"/>
      <c r="L16" s="181"/>
      <c r="M16" s="181"/>
      <c r="N16" s="181"/>
      <c r="O16" s="181"/>
      <c r="P16" s="181"/>
      <c r="Q16" s="181"/>
      <c r="R16" s="181"/>
      <c r="S16" s="181"/>
      <c r="T16" s="181"/>
      <c r="U16" s="181"/>
      <c r="V16" s="181"/>
      <c r="W16" s="181"/>
      <c r="X16" s="182"/>
      <c r="Y16" s="90" t="s">
        <v>9</v>
      </c>
      <c r="Z16" s="91">
        <v>4</v>
      </c>
      <c r="AA16" s="102"/>
      <c r="AB16" s="103">
        <v>98975</v>
      </c>
      <c r="AC16" s="103">
        <f t="shared" ref="AC16:AC19" si="1">AB16*Z16</f>
        <v>395900</v>
      </c>
      <c r="AD16" s="95">
        <f>AC16/$AC$20</f>
        <v>0.60148890914615616</v>
      </c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7"/>
    </row>
    <row r="17" spans="1:42" s="13" customFormat="1" ht="20.25" customHeight="1" x14ac:dyDescent="0.25">
      <c r="A17" s="11"/>
      <c r="B17" s="104"/>
      <c r="C17" s="99" t="s">
        <v>58</v>
      </c>
      <c r="D17" s="18"/>
      <c r="E17" s="183" t="s">
        <v>44</v>
      </c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5"/>
      <c r="Y17" s="19" t="s">
        <v>9</v>
      </c>
      <c r="Z17" s="20">
        <v>0</v>
      </c>
      <c r="AA17" s="21"/>
      <c r="AB17" s="22">
        <v>1450</v>
      </c>
      <c r="AC17" s="22">
        <f t="shared" si="1"/>
        <v>0</v>
      </c>
      <c r="AD17" s="96">
        <f>AC17/$AC$20</f>
        <v>0</v>
      </c>
      <c r="AE17" s="189" t="s">
        <v>47</v>
      </c>
      <c r="AF17" s="189"/>
      <c r="AG17" s="189"/>
      <c r="AH17" s="189"/>
      <c r="AI17" s="189"/>
      <c r="AJ17" s="189"/>
      <c r="AK17" s="189"/>
      <c r="AL17" s="189"/>
      <c r="AM17" s="189"/>
      <c r="AN17" s="189"/>
      <c r="AO17" s="190"/>
    </row>
    <row r="18" spans="1:42" s="13" customFormat="1" ht="20.25" customHeight="1" x14ac:dyDescent="0.25">
      <c r="A18" s="11"/>
      <c r="B18" s="104"/>
      <c r="C18" s="99" t="s">
        <v>59</v>
      </c>
      <c r="D18" s="18"/>
      <c r="E18" s="183" t="s">
        <v>45</v>
      </c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5"/>
      <c r="Y18" s="19" t="s">
        <v>48</v>
      </c>
      <c r="Z18" s="20">
        <v>4</v>
      </c>
      <c r="AA18" s="21"/>
      <c r="AB18" s="22">
        <v>35600</v>
      </c>
      <c r="AC18" s="22">
        <f t="shared" si="1"/>
        <v>142400</v>
      </c>
      <c r="AD18" s="96">
        <f>AC18/$AC$20</f>
        <v>0.21634761470677605</v>
      </c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7"/>
    </row>
    <row r="19" spans="1:42" s="13" customFormat="1" ht="20.25" customHeight="1" thickBot="1" x14ac:dyDescent="0.3">
      <c r="A19" s="11"/>
      <c r="B19" s="105"/>
      <c r="C19" s="106" t="s">
        <v>60</v>
      </c>
      <c r="D19" s="107"/>
      <c r="E19" s="186" t="s">
        <v>46</v>
      </c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8"/>
      <c r="Y19" s="108" t="s">
        <v>48</v>
      </c>
      <c r="Z19" s="109">
        <v>1</v>
      </c>
      <c r="AA19" s="110"/>
      <c r="AB19" s="111">
        <v>8300</v>
      </c>
      <c r="AC19" s="111">
        <f t="shared" si="1"/>
        <v>8300</v>
      </c>
      <c r="AD19" s="112">
        <f>AC19/$AC$20</f>
        <v>1.2610148890914616E-2</v>
      </c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7"/>
    </row>
    <row r="20" spans="1:42" ht="16.5" thickBot="1" x14ac:dyDescent="0.3">
      <c r="A20" s="39"/>
      <c r="B20" s="62"/>
      <c r="C20" s="178" t="s">
        <v>31</v>
      </c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80"/>
      <c r="Z20" s="80"/>
      <c r="AA20" s="80"/>
      <c r="AB20" s="80"/>
      <c r="AC20" s="81">
        <f>SUM(AC12:AC19)</f>
        <v>658200</v>
      </c>
      <c r="AD20" s="80"/>
      <c r="AE20" s="63"/>
      <c r="AF20" s="63"/>
      <c r="AG20" s="63"/>
      <c r="AH20" s="63"/>
      <c r="AI20" s="63"/>
      <c r="AJ20" s="63"/>
      <c r="AK20" s="63"/>
      <c r="AL20" s="63"/>
      <c r="AM20" s="63"/>
      <c r="AN20" s="64"/>
      <c r="AO20" s="65"/>
    </row>
    <row r="21" spans="1:42" x14ac:dyDescent="0.25">
      <c r="A21" s="39"/>
      <c r="B21" s="62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62"/>
      <c r="Z21" s="62"/>
      <c r="AA21" s="62"/>
      <c r="AB21" s="62"/>
      <c r="AC21" s="114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115"/>
      <c r="AO21" s="115"/>
    </row>
    <row r="22" spans="1:42" x14ac:dyDescent="0.25">
      <c r="A22" s="39"/>
      <c r="B22" s="62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62"/>
      <c r="Z22" s="62"/>
      <c r="AA22" s="62"/>
      <c r="AB22" s="62"/>
      <c r="AC22" s="114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115"/>
      <c r="AO22" s="115"/>
    </row>
    <row r="23" spans="1:42" ht="18.75" customHeight="1" x14ac:dyDescent="0.25">
      <c r="A23" s="139" t="s">
        <v>52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4"/>
    </row>
    <row r="25" spans="1:42" ht="16.5" thickBot="1" x14ac:dyDescent="0.3">
      <c r="A25" s="23" t="s">
        <v>0</v>
      </c>
      <c r="B25" s="154" t="s">
        <v>16</v>
      </c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24"/>
      <c r="AB25" s="24"/>
      <c r="AC25" s="25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6"/>
    </row>
    <row r="26" spans="1:42" s="7" customFormat="1" ht="39.75" customHeight="1" thickBot="1" x14ac:dyDescent="0.3">
      <c r="A26" s="68" t="s">
        <v>18</v>
      </c>
      <c r="B26" s="28" t="s">
        <v>17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165" t="s">
        <v>23</v>
      </c>
      <c r="S26" s="165"/>
      <c r="T26" s="165"/>
      <c r="U26" s="165"/>
      <c r="V26" s="165"/>
      <c r="W26" s="165"/>
      <c r="X26" s="164"/>
      <c r="Y26" s="148" t="s">
        <v>24</v>
      </c>
      <c r="Z26" s="149"/>
      <c r="AA26" s="163" t="s">
        <v>30</v>
      </c>
      <c r="AB26" s="164"/>
      <c r="AC26" s="30" t="s">
        <v>28</v>
      </c>
      <c r="AD26" s="16" t="s">
        <v>1</v>
      </c>
      <c r="AE26" s="153" t="s">
        <v>7</v>
      </c>
      <c r="AF26" s="153"/>
      <c r="AG26" s="153"/>
      <c r="AH26" s="153"/>
      <c r="AI26" s="153"/>
      <c r="AJ26" s="153"/>
      <c r="AK26" s="153"/>
      <c r="AL26" s="153"/>
      <c r="AM26" s="153"/>
      <c r="AN26" s="153"/>
      <c r="AO26" s="149"/>
    </row>
    <row r="27" spans="1:42" s="7" customFormat="1" ht="22.5" customHeight="1" x14ac:dyDescent="0.25">
      <c r="A27" s="31" t="s">
        <v>20</v>
      </c>
      <c r="B27" s="166" t="s">
        <v>19</v>
      </c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67"/>
      <c r="AE27" s="167"/>
      <c r="AF27" s="167"/>
      <c r="AG27" s="167"/>
      <c r="AH27" s="167"/>
      <c r="AI27" s="167"/>
      <c r="AJ27" s="167"/>
      <c r="AK27" s="167"/>
      <c r="AL27" s="167"/>
      <c r="AM27" s="167"/>
      <c r="AN27" s="167"/>
      <c r="AO27" s="168"/>
    </row>
    <row r="28" spans="1:42" s="7" customFormat="1" ht="22.5" customHeight="1" x14ac:dyDescent="0.25">
      <c r="A28" s="32"/>
      <c r="B28" s="33" t="s">
        <v>21</v>
      </c>
      <c r="C28" s="156" t="s">
        <v>36</v>
      </c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8"/>
      <c r="Y28" s="174">
        <v>96</v>
      </c>
      <c r="Z28" s="175"/>
      <c r="AA28" s="172">
        <f>AC28/Y28</f>
        <v>5376.2711864406783</v>
      </c>
      <c r="AB28" s="173"/>
      <c r="AC28" s="34">
        <f>$AC$30/($Y$28+$Y$29)*Y28</f>
        <v>516122.03389830515</v>
      </c>
      <c r="AD28" s="35"/>
      <c r="AE28" s="140"/>
      <c r="AF28" s="141"/>
      <c r="AG28" s="141"/>
      <c r="AH28" s="141"/>
      <c r="AI28" s="141"/>
      <c r="AJ28" s="141"/>
      <c r="AK28" s="141"/>
      <c r="AL28" s="141"/>
      <c r="AM28" s="141"/>
      <c r="AN28" s="141"/>
      <c r="AO28" s="142"/>
    </row>
    <row r="29" spans="1:42" s="7" customFormat="1" ht="22.5" customHeight="1" thickBot="1" x14ac:dyDescent="0.3">
      <c r="A29" s="36"/>
      <c r="B29" s="37" t="s">
        <v>22</v>
      </c>
      <c r="C29" s="159" t="s">
        <v>35</v>
      </c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0"/>
      <c r="W29" s="161"/>
      <c r="X29" s="162"/>
      <c r="Y29" s="176">
        <v>22</v>
      </c>
      <c r="Z29" s="177"/>
      <c r="AA29" s="172">
        <f>AC29/Y29</f>
        <v>5376.2711864406783</v>
      </c>
      <c r="AB29" s="173"/>
      <c r="AC29" s="125">
        <f>$AC$30/($Y$28+$Y$29)*Y29</f>
        <v>118277.96610169492</v>
      </c>
      <c r="AD29" s="38"/>
      <c r="AE29" s="143"/>
      <c r="AF29" s="144"/>
      <c r="AG29" s="144"/>
      <c r="AH29" s="144"/>
      <c r="AI29" s="144"/>
      <c r="AJ29" s="144"/>
      <c r="AK29" s="144"/>
      <c r="AL29" s="144"/>
      <c r="AM29" s="144"/>
      <c r="AN29" s="144"/>
      <c r="AO29" s="145"/>
    </row>
    <row r="30" spans="1:42" ht="16.5" thickBot="1" x14ac:dyDescent="0.3">
      <c r="A30" s="39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27"/>
      <c r="X30" s="128"/>
      <c r="Y30" s="128"/>
      <c r="Z30" s="128"/>
      <c r="AA30" s="128"/>
      <c r="AB30" s="152"/>
      <c r="AC30" s="126">
        <f>AC38</f>
        <v>634400</v>
      </c>
      <c r="AD30" s="40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</row>
    <row r="31" spans="1:42" ht="16.5" thickBot="1" x14ac:dyDescent="0.3">
      <c r="A31" s="69" t="s">
        <v>2</v>
      </c>
      <c r="B31" s="127" t="s">
        <v>53</v>
      </c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128"/>
      <c r="Z31" s="128"/>
      <c r="AA31" s="42"/>
      <c r="AB31" s="42"/>
      <c r="AC31" s="43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4"/>
      <c r="AP31" s="9" t="s">
        <v>26</v>
      </c>
    </row>
    <row r="32" spans="1:42" ht="16.5" thickBot="1" x14ac:dyDescent="0.3">
      <c r="A32" s="39" t="s">
        <v>4</v>
      </c>
      <c r="B32" s="129" t="s">
        <v>34</v>
      </c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1"/>
      <c r="AE32" s="169"/>
      <c r="AF32" s="170"/>
      <c r="AG32" s="170"/>
      <c r="AH32" s="170"/>
      <c r="AI32" s="170"/>
      <c r="AJ32" s="170"/>
      <c r="AK32" s="170"/>
      <c r="AL32" s="170"/>
      <c r="AM32" s="170"/>
      <c r="AN32" s="170"/>
      <c r="AO32" s="171"/>
    </row>
    <row r="33" spans="1:41" ht="32.25" thickBot="1" x14ac:dyDescent="0.3">
      <c r="A33" s="59" t="s">
        <v>5</v>
      </c>
      <c r="B33" s="201" t="s">
        <v>37</v>
      </c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2"/>
      <c r="T33" s="202"/>
      <c r="U33" s="202"/>
      <c r="V33" s="202"/>
      <c r="W33" s="202"/>
      <c r="X33" s="203"/>
      <c r="Y33" s="60" t="s">
        <v>25</v>
      </c>
      <c r="Z33" s="61" t="s">
        <v>3</v>
      </c>
      <c r="AA33" s="163" t="s">
        <v>14</v>
      </c>
      <c r="AB33" s="164"/>
      <c r="AC33" s="61" t="s">
        <v>8</v>
      </c>
      <c r="AD33" s="16" t="s">
        <v>1</v>
      </c>
      <c r="AE33" s="153" t="s">
        <v>7</v>
      </c>
      <c r="AF33" s="153"/>
      <c r="AG33" s="153"/>
      <c r="AH33" s="153"/>
      <c r="AI33" s="153"/>
      <c r="AJ33" s="153"/>
      <c r="AK33" s="153"/>
      <c r="AL33" s="153"/>
      <c r="AM33" s="153"/>
      <c r="AN33" s="153"/>
      <c r="AO33" s="204"/>
    </row>
    <row r="34" spans="1:41" ht="48.75" customHeight="1" thickBot="1" x14ac:dyDescent="0.3">
      <c r="A34" s="10"/>
      <c r="B34" s="85" t="s">
        <v>15</v>
      </c>
      <c r="C34" s="193" t="s">
        <v>42</v>
      </c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3"/>
      <c r="T34" s="193"/>
      <c r="U34" s="193"/>
      <c r="V34" s="193"/>
      <c r="W34" s="193"/>
      <c r="X34" s="193"/>
      <c r="Y34" s="86"/>
      <c r="Z34" s="86"/>
      <c r="AA34" s="77"/>
      <c r="AB34" s="78"/>
      <c r="AC34" s="58"/>
      <c r="AD34" s="79"/>
      <c r="AE34" s="199" t="s">
        <v>33</v>
      </c>
      <c r="AF34" s="199"/>
      <c r="AG34" s="199"/>
      <c r="AH34" s="199"/>
      <c r="AI34" s="199"/>
      <c r="AJ34" s="199">
        <f>AB34*0.87</f>
        <v>0</v>
      </c>
      <c r="AK34" s="199"/>
      <c r="AL34" s="199"/>
      <c r="AM34" s="199" t="s">
        <v>32</v>
      </c>
      <c r="AN34" s="199"/>
      <c r="AO34" s="200"/>
    </row>
    <row r="35" spans="1:41" s="13" customFormat="1" ht="20.25" customHeight="1" x14ac:dyDescent="0.25">
      <c r="A35" s="87"/>
      <c r="B35" s="88"/>
      <c r="C35" s="97" t="s">
        <v>55</v>
      </c>
      <c r="D35" s="89"/>
      <c r="E35" s="180" t="s">
        <v>43</v>
      </c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1"/>
      <c r="T35" s="181"/>
      <c r="U35" s="181"/>
      <c r="V35" s="181"/>
      <c r="W35" s="181"/>
      <c r="X35" s="182"/>
      <c r="Y35" s="90"/>
      <c r="Z35" s="91">
        <v>4</v>
      </c>
      <c r="AA35" s="92"/>
      <c r="AB35" s="93">
        <v>107650</v>
      </c>
      <c r="AC35" s="94">
        <f t="shared" ref="AC35:AC37" si="2">AB35*Z35</f>
        <v>430600</v>
      </c>
      <c r="AD35" s="95">
        <f>AC35/$AC$16</f>
        <v>1.0876483960596111</v>
      </c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1"/>
    </row>
    <row r="36" spans="1:41" s="13" customFormat="1" ht="20.25" customHeight="1" x14ac:dyDescent="0.25">
      <c r="A36" s="11"/>
      <c r="B36" s="15"/>
      <c r="C36" s="98" t="s">
        <v>56</v>
      </c>
      <c r="D36" s="18"/>
      <c r="E36" s="183" t="s">
        <v>45</v>
      </c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  <c r="X36" s="185"/>
      <c r="Y36" s="19"/>
      <c r="Z36" s="20">
        <v>4</v>
      </c>
      <c r="AA36" s="82"/>
      <c r="AB36" s="83">
        <v>46000</v>
      </c>
      <c r="AC36" s="84">
        <f t="shared" si="2"/>
        <v>184000</v>
      </c>
      <c r="AD36" s="96">
        <f>AC36/$AC$16</f>
        <v>0.46476382924981058</v>
      </c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1"/>
    </row>
    <row r="37" spans="1:41" s="13" customFormat="1" ht="20.25" customHeight="1" thickBot="1" x14ac:dyDescent="0.3">
      <c r="A37" s="11"/>
      <c r="B37" s="15"/>
      <c r="C37" s="116" t="s">
        <v>57</v>
      </c>
      <c r="D37" s="117"/>
      <c r="E37" s="207" t="s">
        <v>46</v>
      </c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9"/>
      <c r="Y37" s="118" t="s">
        <v>9</v>
      </c>
      <c r="Z37" s="119">
        <v>1</v>
      </c>
      <c r="AA37" s="120"/>
      <c r="AB37" s="121">
        <v>19800</v>
      </c>
      <c r="AC37" s="122">
        <f t="shared" si="2"/>
        <v>19800</v>
      </c>
      <c r="AD37" s="123">
        <f>AC37/$AC$16</f>
        <v>5.0012629451881785E-2</v>
      </c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1"/>
    </row>
    <row r="38" spans="1:41" ht="16.5" thickBot="1" x14ac:dyDescent="0.3">
      <c r="A38" s="39"/>
      <c r="B38" s="62"/>
      <c r="C38" s="205" t="s">
        <v>31</v>
      </c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63"/>
      <c r="Z38" s="63"/>
      <c r="AA38" s="63"/>
      <c r="AB38" s="63"/>
      <c r="AC38" s="124">
        <f>SUM(AC33:AC37)</f>
        <v>634400</v>
      </c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4"/>
      <c r="AO38" s="65"/>
    </row>
    <row r="39" spans="1:41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41" x14ac:dyDescent="0.2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1"/>
    </row>
    <row r="41" spans="1:41" x14ac:dyDescent="0.25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1"/>
    </row>
    <row r="42" spans="1:41" x14ac:dyDescent="0.25">
      <c r="A42" s="1"/>
      <c r="B42" s="12"/>
      <c r="AC42" s="1"/>
    </row>
    <row r="43" spans="1:41" x14ac:dyDescent="0.25">
      <c r="A43" s="1"/>
      <c r="B43" s="12"/>
      <c r="AC43" s="1"/>
    </row>
    <row r="44" spans="1:41" x14ac:dyDescent="0.25">
      <c r="A44" s="1"/>
      <c r="B44" s="12"/>
      <c r="AC44" s="1"/>
    </row>
    <row r="45" spans="1:41" x14ac:dyDescent="0.25">
      <c r="A45" s="1"/>
      <c r="B45" s="12"/>
      <c r="AC45" s="1"/>
    </row>
    <row r="46" spans="1:41" x14ac:dyDescent="0.25">
      <c r="A46" s="1"/>
      <c r="B46" s="12"/>
      <c r="AC46" s="1"/>
    </row>
    <row r="47" spans="1:41" x14ac:dyDescent="0.25">
      <c r="A47" s="1"/>
      <c r="AC47" s="1"/>
    </row>
    <row r="48" spans="1:41" x14ac:dyDescent="0.25">
      <c r="A48" s="1"/>
      <c r="AC48" s="1"/>
    </row>
    <row r="49" s="1" customFormat="1" x14ac:dyDescent="0.25"/>
    <row r="50" s="1" customFormat="1" x14ac:dyDescent="0.25"/>
    <row r="51" s="1" customFormat="1" x14ac:dyDescent="0.25"/>
    <row r="52" s="1" customFormat="1" x14ac:dyDescent="0.25"/>
  </sheetData>
  <sheetProtection formatCells="0" formatColumns="0" formatRows="0" insertColumns="0" insertRows="0" insertHyperlinks="0" deleteColumns="0" deleteRows="0" sort="0" autoFilter="0" pivotTables="0"/>
  <mergeCells count="64">
    <mergeCell ref="C38:X38"/>
    <mergeCell ref="C34:X34"/>
    <mergeCell ref="AE34:AO34"/>
    <mergeCell ref="E35:X35"/>
    <mergeCell ref="E36:X36"/>
    <mergeCell ref="E37:X37"/>
    <mergeCell ref="B31:Z31"/>
    <mergeCell ref="B32:AD32"/>
    <mergeCell ref="AE32:AO32"/>
    <mergeCell ref="B33:X33"/>
    <mergeCell ref="AA33:AB33"/>
    <mergeCell ref="AE33:AO33"/>
    <mergeCell ref="C29:X29"/>
    <mergeCell ref="Y29:Z29"/>
    <mergeCell ref="AA29:AB29"/>
    <mergeCell ref="AE29:AO29"/>
    <mergeCell ref="W30:AB30"/>
    <mergeCell ref="B27:AO27"/>
    <mergeCell ref="C28:X28"/>
    <mergeCell ref="Y28:Z28"/>
    <mergeCell ref="AA28:AB28"/>
    <mergeCell ref="AE28:AO28"/>
    <mergeCell ref="B25:Z25"/>
    <mergeCell ref="R26:X26"/>
    <mergeCell ref="Y26:Z26"/>
    <mergeCell ref="AA26:AB26"/>
    <mergeCell ref="AE26:AO26"/>
    <mergeCell ref="AA7:AB7"/>
    <mergeCell ref="Y6:Z6"/>
    <mergeCell ref="Y7:Z7"/>
    <mergeCell ref="C20:X20"/>
    <mergeCell ref="A23:AO23"/>
    <mergeCell ref="E16:X16"/>
    <mergeCell ref="E18:X18"/>
    <mergeCell ref="E17:X17"/>
    <mergeCell ref="E19:X19"/>
    <mergeCell ref="AE17:AO17"/>
    <mergeCell ref="AE14:AO14"/>
    <mergeCell ref="AA11:AB11"/>
    <mergeCell ref="C15:X15"/>
    <mergeCell ref="C14:X14"/>
    <mergeCell ref="B11:X11"/>
    <mergeCell ref="AE15:AO15"/>
    <mergeCell ref="A1:AO1"/>
    <mergeCell ref="AE6:AO6"/>
    <mergeCell ref="AE7:AO7"/>
    <mergeCell ref="AE12:AO12"/>
    <mergeCell ref="Y4:Z4"/>
    <mergeCell ref="AE11:AO11"/>
    <mergeCell ref="W8:AB8"/>
    <mergeCell ref="AE4:AO4"/>
    <mergeCell ref="B3:Z3"/>
    <mergeCell ref="C6:X6"/>
    <mergeCell ref="C7:X7"/>
    <mergeCell ref="AA4:AB4"/>
    <mergeCell ref="R4:X4"/>
    <mergeCell ref="B5:AO5"/>
    <mergeCell ref="AE10:AO10"/>
    <mergeCell ref="AA6:AB6"/>
    <mergeCell ref="B9:Z9"/>
    <mergeCell ref="B10:AD10"/>
    <mergeCell ref="C12:X12"/>
    <mergeCell ref="C13:X13"/>
    <mergeCell ref="AE13:AO13"/>
  </mergeCells>
  <phoneticPr fontId="13" type="noConversion"/>
  <printOptions horizontalCentered="1"/>
  <pageMargins left="0.39370078740157483" right="0.39370078740157483" top="0.74803149606299213" bottom="0" header="0.31496062992125984" footer="0.31496062992125984"/>
  <pageSetup paperSize="9" scale="56" orientation="landscape" r:id="rId1"/>
  <headerFooter>
    <oddHeader>&amp;LПриложение № 1 к протоколу общего собраниея членов СНТ "Дубок-2" от 15.08.2021г.
Приходно-расходная смета СНТ "Дубок-2" на 2021 год по целевым взносам,
 &amp;RМосковская обл., Орехово-Зуевский район, севернее п. Беливо, СНТ "Дубок-2"</oddHeader>
    <oddFooter>&amp;R&amp;P/&amp;N</oddFooter>
  </headerFooter>
  <colBreaks count="1" manualBreakCount="1">
    <brk id="41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Вариант 1</vt:lpstr>
      <vt:lpstr>'Вариант 1'!Область_печати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MatiukhinDV</cp:lastModifiedBy>
  <cp:lastPrinted>2021-07-14T17:17:35Z</cp:lastPrinted>
  <dcterms:created xsi:type="dcterms:W3CDTF">2018-05-27T15:30:48Z</dcterms:created>
  <dcterms:modified xsi:type="dcterms:W3CDTF">2021-10-19T18:53:06Z</dcterms:modified>
</cp:coreProperties>
</file>