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andexDisk\Председатель\Протоколы Акты\Собрание 2020.08.23 (очно-заочное)\Заседание правления (подготовка к собранию)\"/>
    </mc:Choice>
  </mc:AlternateContent>
  <xr:revisionPtr revIDLastSave="0" documentId="13_ncr:1_{28C971EE-6C71-4F08-95E3-DE4033262B05}" xr6:coauthVersionLast="36" xr6:coauthVersionMax="36" xr10:uidLastSave="{00000000-0000-0000-0000-000000000000}"/>
  <bookViews>
    <workbookView xWindow="360" yWindow="120" windowWidth="20730" windowHeight="9975" xr2:uid="{00000000-000D-0000-FFFF-FFFF00000000}"/>
  </bookViews>
  <sheets>
    <sheet name="Лист1" sheetId="2" r:id="rId1"/>
  </sheets>
  <definedNames>
    <definedName name="_xlnm.Print_Area" localSheetId="0">Лист1!$A$1:$AO$83</definedName>
  </definedNames>
  <calcPr calcId="191029" iterateDelta="1E-4"/>
</workbook>
</file>

<file path=xl/calcChain.xml><?xml version="1.0" encoding="utf-8"?>
<calcChain xmlns="http://schemas.openxmlformats.org/spreadsheetml/2006/main">
  <c r="AC78" i="2" l="1"/>
  <c r="AC79" i="2"/>
  <c r="AJ45" i="2" l="1"/>
  <c r="AJ46" i="2"/>
  <c r="AJ47" i="2"/>
  <c r="AJ48" i="2"/>
  <c r="AJ44" i="2"/>
  <c r="AC60" i="2" l="1"/>
  <c r="AC77" i="2" l="1"/>
  <c r="AC75" i="2"/>
  <c r="AC76" i="2"/>
  <c r="AC74" i="2"/>
  <c r="AC20" i="2" l="1"/>
  <c r="AE41" i="2"/>
  <c r="AE42" i="2"/>
  <c r="AE40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21" i="2"/>
  <c r="AC56" i="2" l="1"/>
  <c r="AC82" i="2" l="1"/>
  <c r="AC73" i="2"/>
  <c r="AC81" i="2" l="1"/>
  <c r="AC61" i="2"/>
  <c r="AB53" i="2" l="1"/>
  <c r="AB52" i="2"/>
  <c r="AB51" i="2"/>
  <c r="AB50" i="2"/>
  <c r="AC48" i="2"/>
  <c r="AB55" i="2"/>
  <c r="AC62" i="2"/>
  <c r="AC59" i="2" l="1"/>
  <c r="AC12" i="2" l="1"/>
  <c r="AC53" i="2" l="1"/>
  <c r="AC52" i="2"/>
  <c r="AC51" i="2"/>
  <c r="AC50" i="2"/>
  <c r="AC65" i="2"/>
  <c r="AC64" i="2"/>
  <c r="AC57" i="2"/>
  <c r="AC45" i="2"/>
  <c r="AC46" i="2"/>
  <c r="AC47" i="2"/>
  <c r="AC44" i="2"/>
  <c r="AC15" i="2"/>
  <c r="AC14" i="2"/>
  <c r="AC13" i="2"/>
  <c r="AC55" i="2" l="1"/>
  <c r="AC68" i="2"/>
  <c r="AC69" i="2"/>
  <c r="AC70" i="2"/>
  <c r="AC71" i="2"/>
  <c r="AC67" i="2"/>
  <c r="AC63" i="2" l="1"/>
  <c r="AC83" i="2" s="1"/>
  <c r="AD78" i="2" s="1"/>
  <c r="AD77" i="2" l="1"/>
  <c r="AD79" i="2"/>
  <c r="AD74" i="2"/>
  <c r="AD75" i="2"/>
  <c r="AD76" i="2"/>
  <c r="AD50" i="2"/>
  <c r="AD12" i="2"/>
  <c r="AD61" i="2"/>
  <c r="AD57" i="2"/>
  <c r="AD56" i="2"/>
  <c r="AD70" i="2"/>
  <c r="AD65" i="2"/>
  <c r="AD71" i="2"/>
  <c r="AC87" i="2"/>
  <c r="AA6" i="2" s="1"/>
  <c r="AC6" i="2" s="1"/>
  <c r="AD81" i="2"/>
  <c r="AD62" i="2"/>
  <c r="AD14" i="2"/>
  <c r="AD53" i="2"/>
  <c r="AD60" i="2"/>
  <c r="AD69" i="2"/>
  <c r="AD48" i="2"/>
  <c r="AC86" i="2"/>
  <c r="AA7" i="2" s="1"/>
  <c r="AC7" i="2" s="1"/>
  <c r="AD20" i="2"/>
  <c r="AD18" i="2"/>
  <c r="AD67" i="2"/>
  <c r="AD82" i="2"/>
  <c r="AD44" i="2"/>
  <c r="AD13" i="2"/>
  <c r="AD63" i="2"/>
  <c r="AD68" i="2"/>
  <c r="AD55" i="2"/>
  <c r="AD19" i="2"/>
  <c r="AD17" i="2"/>
  <c r="AD46" i="2"/>
  <c r="AD51" i="2"/>
  <c r="AD15" i="2"/>
  <c r="AD45" i="2"/>
  <c r="AD52" i="2"/>
  <c r="AD73" i="2"/>
  <c r="AD59" i="2"/>
  <c r="AD47" i="2"/>
  <c r="AD64" i="2"/>
  <c r="AC8" i="2" l="1"/>
</calcChain>
</file>

<file path=xl/sharedStrings.xml><?xml version="1.0" encoding="utf-8"?>
<sst xmlns="http://schemas.openxmlformats.org/spreadsheetml/2006/main" count="308" uniqueCount="214">
  <si>
    <t>1.</t>
  </si>
  <si>
    <t>% от сметы</t>
  </si>
  <si>
    <t>2.</t>
  </si>
  <si>
    <t>средняя сумма затрат за прошедший год</t>
  </si>
  <si>
    <t>Кол-во</t>
  </si>
  <si>
    <t>2.1.</t>
  </si>
  <si>
    <t>2.1.2.</t>
  </si>
  <si>
    <t>2.1.3.</t>
  </si>
  <si>
    <t>месяц</t>
  </si>
  <si>
    <t>квартал</t>
  </si>
  <si>
    <t>Макс. Годовой отбор воды  м.куб</t>
  </si>
  <si>
    <t>Уличное освещение</t>
  </si>
  <si>
    <t>Год</t>
  </si>
  <si>
    <t>Стоимость с учётом НДС 20 % /без НДС</t>
  </si>
  <si>
    <t>ПО договору РКО (комиссия за проведение операций)</t>
  </si>
  <si>
    <t>месяцев</t>
  </si>
  <si>
    <t>Комментарии</t>
  </si>
  <si>
    <t>Бланки ведомостей, кассовый журнал 2 шт, журнал учёта 2шт.</t>
  </si>
  <si>
    <t>Файлы полиэтиленовые 100 шт</t>
  </si>
  <si>
    <t>Итого за год</t>
  </si>
  <si>
    <t>Бумага писчая А4 (Svetocopy) 500 листов</t>
  </si>
  <si>
    <t>штук</t>
  </si>
  <si>
    <t>Ручки шариковые  син.</t>
  </si>
  <si>
    <t>упаковка</t>
  </si>
  <si>
    <t>Канцеляоские товары, товары для работы оргтехники.  (НК ст. 264 пп. 1.24)</t>
  </si>
  <si>
    <t>Расходы на услуги по ведению бухгалтерского учета, оказываемые сторонними организациями или индивидуальными предпринимателями (НК ст. 264 пп. 1.36)</t>
  </si>
  <si>
    <t>Материальные расходы (НК ст. 254)</t>
  </si>
  <si>
    <t>Ремонт проезжей части улиц, проездов</t>
  </si>
  <si>
    <t>Скашивание травы, вырубка деревьев, кустарников (НК ст. 254 пп. 1.7)</t>
  </si>
  <si>
    <t>Вывоз ТБО согласно расценкам по договору (НК ст. 254 пп. 1.7)</t>
  </si>
  <si>
    <t>Расходы на юридические, информационные, консультационные услуги (НК ст. 264 пп. 1.14 и 1.15)</t>
  </si>
  <si>
    <t>Расходы на почтовые, телефонные и другие подобные услуги, расходы на оплату услуг связи, электронной почты, информационных систем: Интернет и иные аналогичные системы (НК ст. 264 пп. 1.25)</t>
  </si>
  <si>
    <t>2.1.1.</t>
  </si>
  <si>
    <t>Расходы, связанные с содержанием и эксплуатацией, ремонтом, техническим обслуживанием ИОП, поддержание его в исправном (актуальном) состоянии (НК ст. 253 пп. 1.2)</t>
  </si>
  <si>
    <t>2.1.1.2.</t>
  </si>
  <si>
    <t>2.1.1.3.</t>
  </si>
  <si>
    <t>2.1.1.4.</t>
  </si>
  <si>
    <t>2.1.1.5.</t>
  </si>
  <si>
    <t>2.1.1.6.</t>
  </si>
  <si>
    <t>2.1.3.1.</t>
  </si>
  <si>
    <t>2.1.3.2.</t>
  </si>
  <si>
    <t>2.1.3.3.</t>
  </si>
  <si>
    <t>2.1.3.4.</t>
  </si>
  <si>
    <t>По договору оферты - Моя бухгалтерия (Сбербанк). Возможна авансовая оплата со скидкой до 10%</t>
  </si>
  <si>
    <t xml:space="preserve">Папка архивная </t>
  </si>
  <si>
    <t>До вычета НДФЛ 13%</t>
  </si>
  <si>
    <t xml:space="preserve">2.1.2.1. </t>
  </si>
  <si>
    <t>2.1.2.2.</t>
  </si>
  <si>
    <t>2.1.2.3.</t>
  </si>
  <si>
    <t>2.1.2.4.</t>
  </si>
  <si>
    <t>2.1.2.5.</t>
  </si>
  <si>
    <t xml:space="preserve"> Расходы на оплату труда по трудовым договорам и договорам ГПХ </t>
  </si>
  <si>
    <t>Водный налог (За потреблённую воду) (НК ст. 335)</t>
  </si>
  <si>
    <t>Земельный налог площать ЗОП= 43300 m2 ( НК ст. 388)</t>
  </si>
  <si>
    <t xml:space="preserve">Прочие расходы </t>
  </si>
  <si>
    <t>Приходная часть</t>
  </si>
  <si>
    <t>Целевые поступления граждан</t>
  </si>
  <si>
    <t>1.1.</t>
  </si>
  <si>
    <t>Эксплуатация ИОП, объектов инфраструктуры</t>
  </si>
  <si>
    <t>1.1.1.</t>
  </si>
  <si>
    <t>1.1.1.1.</t>
  </si>
  <si>
    <t>Членские взносы членов СНТ (НК ст. 251 п. 2.1)</t>
  </si>
  <si>
    <t>1.1.1.2.</t>
  </si>
  <si>
    <t>Взносы садоводов-индивидуалов за пользование инфраструктурой СНТ (НК ст. 251 п. 2.1)</t>
  </si>
  <si>
    <t>Расчёт взносов с одного члена товарищества</t>
  </si>
  <si>
    <t>Количество взносов</t>
  </si>
  <si>
    <t>Потребление электроинергии для нужд СНТ в течении отчётного перриода (5п.1 статьи 254 НК РФ)</t>
  </si>
  <si>
    <t>Заработноя плата председателя СНТ</t>
  </si>
  <si>
    <t>Заработноя плата электрика</t>
  </si>
  <si>
    <t>Заработноя плата заместителя председателя</t>
  </si>
  <si>
    <t>Заработноя плата слесарь-сантехник</t>
  </si>
  <si>
    <t>Обслуживание р/с по программе Сбербанк Бизнес Онлайн.</t>
  </si>
  <si>
    <t>ПФР 22%</t>
  </si>
  <si>
    <t>ФОМС 5,1%</t>
  </si>
  <si>
    <t>ФСС 2,9%</t>
  </si>
  <si>
    <t>ФСС н/с 0,2%</t>
  </si>
  <si>
    <t>Отчисления в ПФР</t>
  </si>
  <si>
    <t>Отчисления в ФОМС</t>
  </si>
  <si>
    <t>Отчисления в ФСС</t>
  </si>
  <si>
    <t>Отчисления в ФСС н/с</t>
  </si>
  <si>
    <t>Кол-во/ед. измерения</t>
  </si>
  <si>
    <t>контейнер 8 м.куб</t>
  </si>
  <si>
    <t>Машина 10м3</t>
  </si>
  <si>
    <t>Сторожка (камеры наблюдения)</t>
  </si>
  <si>
    <t>Сайт СНТ</t>
  </si>
  <si>
    <t>Абонентское обслуживание сайта (ежемесячно)</t>
  </si>
  <si>
    <t>с члена</t>
  </si>
  <si>
    <t>Садовод индивидуал</t>
  </si>
  <si>
    <t>Расходы связанные с проведением суботника (мешки, перчатки, краска, кисточки)</t>
  </si>
  <si>
    <t>Кадастровая стоимость ЗУ 50:24:0060504:42 (4,33га.) составляет 10349133 рубля. Налоговая ставка 0,3%</t>
  </si>
  <si>
    <t>Финансово Экономическое обоснование</t>
  </si>
  <si>
    <t>С участка</t>
  </si>
  <si>
    <t>с индивидуала</t>
  </si>
  <si>
    <t>Членов товарищества</t>
  </si>
  <si>
    <t>2.1.4.</t>
  </si>
  <si>
    <t>2.1.4.2.</t>
  </si>
  <si>
    <t>2.1.4.3.</t>
  </si>
  <si>
    <t>2.1.4.4.</t>
  </si>
  <si>
    <t>2.1.4.5.</t>
  </si>
  <si>
    <t>2.1.4.6.</t>
  </si>
  <si>
    <t>2.1.4.7.</t>
  </si>
  <si>
    <t>2.1.4.8.</t>
  </si>
  <si>
    <t>2.1.4.9.</t>
  </si>
  <si>
    <t>2.1.4.10.</t>
  </si>
  <si>
    <t>2.1.4.11.</t>
  </si>
  <si>
    <t>Информирование членов СНТ по почте о проведении собрания</t>
  </si>
  <si>
    <t>Расходы на компенсацию за использование для служебных поездок личных легковых автомобилей в пределах норм таких расходов, установленных Правительством Российской Федерации (НК ст. 270 п. 38) Оплата согласно марштутному листу. Сдача листа ежемесячно. Включая аренду автомобиля по договору (1000р. в месяц)</t>
  </si>
  <si>
    <t>2.1.1.9.1.</t>
  </si>
  <si>
    <t>Заработноя плата казначей-кассир (Расчёт электроэнергии по двух тарифным приборам учёта)</t>
  </si>
  <si>
    <t>Расходы на отчисления по налогам и сборам на заработную плату ( п 16. НК ст.255)</t>
  </si>
  <si>
    <t xml:space="preserve">Сумма отчислений </t>
  </si>
  <si>
    <t>2.1.1.8.1.</t>
  </si>
  <si>
    <t>2.1.1.8.2.</t>
  </si>
  <si>
    <t>членов товарищества</t>
  </si>
  <si>
    <t>2.1.4.10.1.</t>
  </si>
  <si>
    <t xml:space="preserve">Ключ пластиковый для монтажа компрессионных фитингов D 32…63 мм, PLASTICA ALFA (Италия) </t>
  </si>
  <si>
    <t xml:space="preserve">Лицензионное програмное обеспечение </t>
  </si>
  <si>
    <t xml:space="preserve">Абонентское обслуживание </t>
  </si>
  <si>
    <t>Почтовые расходы связаные с отправкой отчётностей</t>
  </si>
  <si>
    <t>ОМЧ</t>
  </si>
  <si>
    <t>ОКБ, ТКБ, ГКБ</t>
  </si>
  <si>
    <t>Хлор остаточный активный</t>
  </si>
  <si>
    <t>Измерение объёмной активности радона-222, цезия-137 в воде</t>
  </si>
  <si>
    <t>Удельная суммарная, суммарная бета-активность в воде</t>
  </si>
  <si>
    <t>2.1.1.8.3.</t>
  </si>
  <si>
    <t>2.1.1.8.4.</t>
  </si>
  <si>
    <t>2.1.1.8.5.</t>
  </si>
  <si>
    <t>2.1.1.8.6.</t>
  </si>
  <si>
    <t>2.1.1.8.7.</t>
  </si>
  <si>
    <t>2.1.1.8.8.</t>
  </si>
  <si>
    <t>2.1.1.8.9.</t>
  </si>
  <si>
    <t>2.1.1.8.10.</t>
  </si>
  <si>
    <t>2.1.1.8.11.</t>
  </si>
  <si>
    <t>2.1.1.8.12.</t>
  </si>
  <si>
    <t>2.1.1.8.13.</t>
  </si>
  <si>
    <t>2.1.1.8.14</t>
  </si>
  <si>
    <t>2.1.1.8.15</t>
  </si>
  <si>
    <t>2.1.1.8.16</t>
  </si>
  <si>
    <t>2.1.1.8.17</t>
  </si>
  <si>
    <t>2.1.1.8.18</t>
  </si>
  <si>
    <t>2.1.1.8.19</t>
  </si>
  <si>
    <t>2.1.1.9.2.</t>
  </si>
  <si>
    <t>2.1.1.9.3.</t>
  </si>
  <si>
    <t>Постановление Правительства РФ от 8 февраля 2002 г. № 92)        Стоимость АИ-92 в 2003 году сотавляла 11,3р.  При выплате аренды физ. лицу, арендатор становится налоговым агентом и уплачивает НДФЛ 13%.</t>
  </si>
  <si>
    <t>2.1.4.1.</t>
  </si>
  <si>
    <t>год</t>
  </si>
  <si>
    <t>Статьи расхода:</t>
  </si>
  <si>
    <t>Ремонт забора на ВЗУ, замена его</t>
  </si>
  <si>
    <t>Исследований</t>
  </si>
  <si>
    <t>без НДС 20%</t>
  </si>
  <si>
    <t>Очистка дорог СНТ от снега  в перриод с ноября по март</t>
  </si>
  <si>
    <t>Ежегодный мониторинг контроля качества питьевой воды. Выполнение условий программы контроля качества питьевой воды</t>
  </si>
  <si>
    <t xml:space="preserve">Сумма </t>
  </si>
  <si>
    <t>Приходно_расходжная смета СНТ "Дубок-2" на 2020 г.</t>
  </si>
  <si>
    <t>Отсыпка участка дороги от участка 262 до 264, отсыпка балластом ул 3 от  центральной ул до уч. 152, ул. 4 от уч. 153 до 168, отсыпка разворотной площадки у ворот ВЗУ и КТП.</t>
  </si>
  <si>
    <t>Бассейн реки "Волга", коэффицент на 2020 составляет 2,31. Оплата проводится за фактически потреблённый объём воды, но расчёт произведён с учётом максимального потребления воды 17490 м3</t>
  </si>
  <si>
    <t>2.1.1.1.</t>
  </si>
  <si>
    <t>2.1.1.5.1.</t>
  </si>
  <si>
    <t>2.1.1.5.2.</t>
  </si>
  <si>
    <t>2.1.1.5.3.</t>
  </si>
  <si>
    <t>2.1.4.4.1.</t>
  </si>
  <si>
    <t>2.1.4.4.2.</t>
  </si>
  <si>
    <t>2.1.4.4.3.</t>
  </si>
  <si>
    <t>2.1.4.9.1.</t>
  </si>
  <si>
    <t>2.1.4.9.2.</t>
  </si>
  <si>
    <t>2.1.4.9.3.</t>
  </si>
  <si>
    <t>2.1.4.9.4.</t>
  </si>
  <si>
    <t>2.1.4.9.5.</t>
  </si>
  <si>
    <t>2.1.3.11.1</t>
  </si>
  <si>
    <t>2.1.3.11.2.</t>
  </si>
  <si>
    <t>Работа с должниками (рассылка уведомлений, искавые издержки, услуги юриста, госпошлина)</t>
  </si>
  <si>
    <t>По договору с ФБУЗ ЦГЭМО № 113-64/20 от 10.02.2020</t>
  </si>
  <si>
    <t>По договору на оказание услуг с ИП или самозанятым. Договор заключается в осенний период</t>
  </si>
  <si>
    <t>Размер взноса / платежа</t>
  </si>
  <si>
    <t>Расходная часть сметы на 2019 год. Очётный перриод с 01.06.2020 по 31.05.2021</t>
  </si>
  <si>
    <t>Расчётная стоимость 1 м.куб. 739 рублей в соответствии с постановлением правительства московкой области
от 2 октября 2018 г. N 690/34</t>
  </si>
  <si>
    <t>Подкачка воды из скважины , обогрев оборудования скважины в зимний период</t>
  </si>
  <si>
    <t>Итоговая сумма сметы</t>
  </si>
  <si>
    <t>Расходы на приобретение расходных материалов для системы водоснабжения, электроснабжения.</t>
  </si>
  <si>
    <t>2.1.4.10.2.</t>
  </si>
  <si>
    <t>м.п.</t>
  </si>
  <si>
    <t>Кабель самонесущий СИП-4 2х16</t>
  </si>
  <si>
    <t xml:space="preserve"> Прокладка отдельных магистралей для подключения части уличных светильников в единую сеть.</t>
  </si>
  <si>
    <t>2.1.4.10.3.</t>
  </si>
  <si>
    <t>2.1.4.10.4.</t>
  </si>
  <si>
    <t>Зажим анкерный DN 123 NILED для СИП</t>
  </si>
  <si>
    <t>Зажим ответвительный ЗОИ 16-95/2.5-35 (UZA-11-D02-D35)</t>
  </si>
  <si>
    <t>2.1.4.10.5.</t>
  </si>
  <si>
    <t>Монтажные работы</t>
  </si>
  <si>
    <t>Рассылка уведомлений всем членам СНТ. При наличии адреса e-mail в реестре, отправка уведомлений только в электронном виде.</t>
  </si>
  <si>
    <r>
      <rPr>
        <b/>
        <sz val="12"/>
        <rFont val="Times New Roman"/>
        <family val="1"/>
        <charset val="204"/>
      </rPr>
      <t>pH</t>
    </r>
    <r>
      <rPr>
        <sz val="12"/>
        <rFont val="Times New Roman"/>
        <family val="1"/>
        <charset val="204"/>
      </rPr>
      <t xml:space="preserve"> - потенциометрическим методом</t>
    </r>
  </si>
  <si>
    <r>
      <rPr>
        <b/>
        <sz val="12"/>
        <rFont val="Times New Roman"/>
        <family val="1"/>
        <charset val="204"/>
      </rPr>
      <t xml:space="preserve">Мутность - </t>
    </r>
    <r>
      <rPr>
        <sz val="12"/>
        <rFont val="Times New Roman"/>
        <family val="1"/>
        <charset val="204"/>
      </rPr>
      <t>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</si>
  <si>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Цветность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</si>
  <si>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Жёсткость общая</t>
    </r>
    <r>
      <rPr>
        <sz val="12"/>
        <rFont val="Times New Roman"/>
        <family val="1"/>
        <charset val="204"/>
      </rPr>
      <t xml:space="preserve"> - комплексонометрическим методом</t>
    </r>
  </si>
  <si>
    <r>
      <rPr>
        <b/>
        <sz val="12"/>
        <rFont val="Times New Roman"/>
        <family val="1"/>
        <charset val="204"/>
      </rPr>
      <t>Окисляемость перманганентная</t>
    </r>
    <r>
      <rPr>
        <sz val="12"/>
        <rFont val="Times New Roman"/>
        <family val="1"/>
        <charset val="204"/>
      </rPr>
      <t xml:space="preserve"> - титримитрическим методом</t>
    </r>
  </si>
  <si>
    <r>
      <rPr>
        <b/>
        <sz val="12"/>
        <rFont val="Times New Roman"/>
        <family val="1"/>
        <charset val="204"/>
      </rPr>
      <t>Сухой остаток (общая минерализации)</t>
    </r>
    <r>
      <rPr>
        <sz val="12"/>
        <rFont val="Times New Roman"/>
        <family val="1"/>
        <charset val="204"/>
      </rPr>
      <t xml:space="preserve"> - гравиметрическим методом</t>
    </r>
  </si>
  <si>
    <r>
      <rPr>
        <b/>
        <sz val="12"/>
        <rFont val="Times New Roman"/>
        <family val="1"/>
        <charset val="204"/>
      </rPr>
      <t>Железо</t>
    </r>
    <r>
      <rPr>
        <sz val="12"/>
        <rFont val="Times New Roman"/>
        <family val="1"/>
        <charset val="204"/>
      </rPr>
      <t>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</si>
  <si>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Аммиак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</si>
  <si>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Нитраты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</si>
  <si>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Нитриты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</si>
  <si>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 xml:space="preserve">Тяжёлые металлы, токсичные элементы (1 элемент) </t>
    </r>
    <r>
      <rPr>
        <sz val="12"/>
        <rFont val="Times New Roman"/>
        <family val="1"/>
        <charset val="204"/>
      </rPr>
      <t>- вольтамперометричиским методом</t>
    </r>
  </si>
  <si>
    <r>
      <rPr>
        <b/>
        <sz val="12"/>
        <rFont val="Times New Roman"/>
        <family val="1"/>
        <charset val="204"/>
      </rPr>
      <t>Фториды</t>
    </r>
    <r>
      <rPr>
        <sz val="12"/>
        <rFont val="Times New Roman"/>
        <family val="1"/>
        <charset val="204"/>
      </rPr>
      <t xml:space="preserve"> - потенциометрическим методом</t>
    </r>
  </si>
  <si>
    <r>
      <rPr>
        <b/>
        <sz val="12"/>
        <rFont val="Times New Roman"/>
        <family val="1"/>
        <charset val="204"/>
      </rPr>
      <t>Хлориды</t>
    </r>
    <r>
      <rPr>
        <sz val="12"/>
        <rFont val="Times New Roman"/>
        <family val="1"/>
        <charset val="204"/>
      </rPr>
      <t xml:space="preserve"> - титриметрическим методом</t>
    </r>
  </si>
  <si>
    <r>
      <rPr>
        <b/>
        <sz val="12"/>
        <rFont val="Times New Roman"/>
        <family val="1"/>
        <charset val="204"/>
      </rPr>
      <t>Сульфаты</t>
    </r>
    <r>
      <rPr>
        <sz val="12"/>
        <rFont val="Times New Roman"/>
        <family val="1"/>
        <charset val="204"/>
      </rPr>
      <t xml:space="preserve"> - турбидиметрическим методом</t>
    </r>
  </si>
  <si>
    <r>
      <rPr>
        <b/>
        <sz val="12"/>
        <rFont val="Times New Roman"/>
        <family val="1"/>
        <charset val="204"/>
      </rPr>
      <t xml:space="preserve">Пестициды (1 наименование) </t>
    </r>
    <r>
      <rPr>
        <sz val="12"/>
        <rFont val="Times New Roman"/>
        <family val="1"/>
        <charset val="204"/>
      </rPr>
      <t>- методом тонкослойной хромотографии</t>
    </r>
  </si>
  <si>
    <t>пролёт</t>
  </si>
  <si>
    <t>руб.</t>
  </si>
  <si>
    <t xml:space="preserve">На руки </t>
  </si>
  <si>
    <t xml:space="preserve">Светильник уличный </t>
  </si>
  <si>
    <t>2.1.4.10.7.</t>
  </si>
  <si>
    <t>Счётчик Меркурий 200.02</t>
  </si>
  <si>
    <t>адресатов</t>
  </si>
  <si>
    <t>Кадастр отходов МО, 2-ТП, 4-ЛС, отчёт по выполнению условий лицензии, подтверждение ОКВЭД. Отправка отчётов производится 1 раз в год</t>
  </si>
  <si>
    <r>
      <t xml:space="preserve">Покос травы по договору на оказание услуг </t>
    </r>
    <r>
      <rPr>
        <b/>
        <sz val="11"/>
        <rFont val="Times New Roman"/>
        <family val="1"/>
        <charset val="204"/>
      </rPr>
      <t>35,8</t>
    </r>
    <r>
      <rPr>
        <sz val="11"/>
        <rFont val="Times New Roman"/>
        <family val="1"/>
        <charset val="204"/>
      </rPr>
      <t xml:space="preserve"> сотки. Центральная ул., около КТП, между ул.3-4,  от ул.5 до калитки у ПП - </t>
    </r>
    <r>
      <rPr>
        <b/>
        <sz val="11"/>
        <rFont val="Times New Roman"/>
        <family val="1"/>
        <charset val="204"/>
      </rPr>
      <t>4,5</t>
    </r>
    <r>
      <rPr>
        <sz val="11"/>
        <rFont val="Times New Roman"/>
        <family val="1"/>
        <charset val="204"/>
      </rPr>
      <t xml:space="preserve"> сотки, подъездная дорога от битонки до ул. 5 - </t>
    </r>
    <r>
      <rPr>
        <b/>
        <sz val="11"/>
        <rFont val="Times New Roman"/>
        <family val="1"/>
        <charset val="204"/>
      </rPr>
      <t>15,3</t>
    </r>
    <r>
      <rPr>
        <sz val="11"/>
        <rFont val="Times New Roman"/>
        <family val="1"/>
        <charset val="204"/>
      </rPr>
      <t xml:space="preserve"> сотки, ВЗУ - </t>
    </r>
    <r>
      <rPr>
        <b/>
        <sz val="11"/>
        <rFont val="Times New Roman"/>
        <family val="1"/>
        <charset val="204"/>
      </rPr>
      <t>16</t>
    </r>
    <r>
      <rPr>
        <sz val="11"/>
        <rFont val="Times New Roman"/>
        <family val="1"/>
        <charset val="204"/>
      </rPr>
      <t xml:space="preserve"> соток. Стоимость одной сотки </t>
    </r>
    <r>
      <rPr>
        <b/>
        <sz val="11"/>
        <rFont val="Times New Roman"/>
        <family val="1"/>
        <charset val="204"/>
      </rPr>
      <t>270</t>
    </r>
    <r>
      <rPr>
        <sz val="11"/>
        <rFont val="Times New Roman"/>
        <family val="1"/>
        <charset val="204"/>
      </rPr>
      <t xml:space="preserve">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</si>
</sst>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#,##0\ &quot;₽&quot;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2"/>
      <color theme="0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6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</cellStyleXfs>
  <cellXfs count="5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44" fontId="1" fillId="0" borderId="0" xfId="0" applyNumberFormat="1" applyFont="1"/>
    <xf numFmtId="0" fontId="3" fillId="0" borderId="12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3" borderId="44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12" xfId="0" applyFont="1" applyBorder="1" applyAlignment="1">
      <alignment horizontal="center"/>
    </xf>
    <xf numFmtId="0" fontId="4" fillId="0" borderId="32" xfId="0" applyFont="1" applyFill="1" applyBorder="1" applyAlignment="1">
      <alignment horizontal="left" vertical="center" wrapText="1"/>
    </xf>
    <xf numFmtId="0" fontId="3" fillId="0" borderId="2" xfId="0" applyFont="1" applyFill="1" applyBorder="1"/>
    <xf numFmtId="0" fontId="3" fillId="0" borderId="5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1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0" fontId="13" fillId="0" borderId="0" xfId="0" applyFont="1" applyAlignment="1">
      <alignment vertical="center" wrapText="1"/>
    </xf>
    <xf numFmtId="0" fontId="3" fillId="0" borderId="17" xfId="0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vertical="center"/>
    </xf>
    <xf numFmtId="10" fontId="3" fillId="0" borderId="51" xfId="0" applyNumberFormat="1" applyFont="1" applyFill="1" applyBorder="1" applyAlignment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4" fillId="3" borderId="50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6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3" fillId="0" borderId="54" xfId="0" applyFont="1" applyFill="1" applyBorder="1" applyAlignment="1">
      <alignment horizontal="left" vertical="center"/>
    </xf>
    <xf numFmtId="0" fontId="3" fillId="0" borderId="49" xfId="0" applyFont="1" applyFill="1" applyBorder="1" applyAlignment="1">
      <alignment horizontal="left" vertical="center"/>
    </xf>
    <xf numFmtId="0" fontId="3" fillId="0" borderId="9" xfId="0" applyFont="1" applyFill="1" applyBorder="1"/>
    <xf numFmtId="0" fontId="3" fillId="0" borderId="3" xfId="6" applyFont="1" applyFill="1" applyBorder="1" applyAlignment="1">
      <alignment horizontal="center" vertical="center"/>
    </xf>
    <xf numFmtId="0" fontId="3" fillId="0" borderId="3" xfId="6" applyFont="1" applyFill="1" applyBorder="1" applyAlignment="1">
      <alignment horizontal="center"/>
    </xf>
    <xf numFmtId="0" fontId="3" fillId="0" borderId="6" xfId="6" applyFont="1" applyFill="1" applyBorder="1" applyAlignment="1">
      <alignment horizontal="center" vertical="center" wrapText="1"/>
    </xf>
    <xf numFmtId="0" fontId="3" fillId="0" borderId="2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164" fontId="3" fillId="0" borderId="3" xfId="6" applyNumberFormat="1" applyFont="1" applyFill="1" applyBorder="1" applyAlignment="1">
      <alignment horizontal="center" vertical="center"/>
    </xf>
    <xf numFmtId="10" fontId="3" fillId="0" borderId="47" xfId="6" applyNumberFormat="1" applyFont="1" applyFill="1" applyBorder="1" applyAlignment="1">
      <alignment horizontal="center" vertical="center"/>
    </xf>
    <xf numFmtId="0" fontId="3" fillId="0" borderId="5" xfId="6" applyFont="1" applyFill="1" applyBorder="1" applyAlignment="1">
      <alignment horizontal="center"/>
    </xf>
    <xf numFmtId="10" fontId="3" fillId="0" borderId="67" xfId="6" applyNumberFormat="1" applyFont="1" applyFill="1" applyBorder="1" applyAlignment="1">
      <alignment horizontal="center" vertical="center"/>
    </xf>
    <xf numFmtId="10" fontId="3" fillId="0" borderId="46" xfId="6" applyNumberFormat="1" applyFont="1" applyFill="1" applyBorder="1" applyAlignment="1">
      <alignment horizontal="center" vertical="center"/>
    </xf>
    <xf numFmtId="0" fontId="3" fillId="0" borderId="63" xfId="1" applyFont="1" applyBorder="1" applyAlignment="1">
      <alignment horizontal="left" vertical="center"/>
    </xf>
    <xf numFmtId="0" fontId="3" fillId="0" borderId="63" xfId="1" applyFont="1" applyBorder="1" applyAlignment="1">
      <alignment horizontal="right" vertical="center"/>
    </xf>
    <xf numFmtId="164" fontId="3" fillId="0" borderId="63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0" fontId="3" fillId="0" borderId="6" xfId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0" fontId="3" fillId="0" borderId="39" xfId="1" applyFont="1" applyBorder="1" applyAlignment="1">
      <alignment horizontal="left" vertical="center"/>
    </xf>
    <xf numFmtId="0" fontId="3" fillId="0" borderId="39" xfId="1" applyFont="1" applyBorder="1" applyAlignment="1">
      <alignment horizontal="right" vertical="center"/>
    </xf>
    <xf numFmtId="164" fontId="3" fillId="0" borderId="39" xfId="1" applyNumberFormat="1" applyFont="1" applyBorder="1" applyAlignment="1">
      <alignment horizontal="right" vertical="center"/>
    </xf>
    <xf numFmtId="0" fontId="3" fillId="0" borderId="17" xfId="6" applyFont="1" applyFill="1" applyBorder="1" applyAlignment="1">
      <alignment horizontal="left" vertical="center"/>
    </xf>
    <xf numFmtId="0" fontId="3" fillId="0" borderId="17" xfId="6" applyFont="1" applyFill="1" applyBorder="1" applyAlignment="1">
      <alignment horizontal="right" vertical="center" wrapText="1"/>
    </xf>
    <xf numFmtId="0" fontId="3" fillId="0" borderId="7" xfId="6" applyFont="1" applyFill="1" applyBorder="1" applyAlignment="1">
      <alignment horizontal="left" vertical="center" wrapText="1"/>
    </xf>
    <xf numFmtId="164" fontId="3" fillId="0" borderId="8" xfId="6" applyNumberFormat="1" applyFont="1" applyFill="1" applyBorder="1" applyAlignment="1">
      <alignment horizontal="right" vertical="center"/>
    </xf>
    <xf numFmtId="164" fontId="3" fillId="0" borderId="17" xfId="6" applyNumberFormat="1" applyFont="1" applyFill="1" applyBorder="1" applyAlignment="1">
      <alignment vertical="center"/>
    </xf>
    <xf numFmtId="10" fontId="3" fillId="0" borderId="47" xfId="6" applyNumberFormat="1" applyFont="1" applyFill="1" applyBorder="1" applyAlignment="1">
      <alignment horizontal="right" vertical="center"/>
    </xf>
    <xf numFmtId="0" fontId="3" fillId="0" borderId="6" xfId="6" applyFont="1" applyFill="1" applyBorder="1" applyAlignment="1">
      <alignment horizontal="left" vertical="center" wrapText="1"/>
    </xf>
    <xf numFmtId="0" fontId="3" fillId="0" borderId="6" xfId="6" applyFont="1" applyFill="1" applyBorder="1" applyAlignment="1">
      <alignment horizontal="right" vertical="center" wrapText="1"/>
    </xf>
    <xf numFmtId="0" fontId="3" fillId="0" borderId="1" xfId="6" applyFont="1" applyFill="1" applyBorder="1" applyAlignment="1">
      <alignment horizontal="left" vertical="center" wrapText="1"/>
    </xf>
    <xf numFmtId="164" fontId="3" fillId="0" borderId="3" xfId="6" applyNumberFormat="1" applyFont="1" applyFill="1" applyBorder="1" applyAlignment="1">
      <alignment horizontal="right" vertical="center"/>
    </xf>
    <xf numFmtId="10" fontId="3" fillId="0" borderId="67" xfId="6" applyNumberFormat="1" applyFont="1" applyFill="1" applyBorder="1" applyAlignment="1">
      <alignment horizontal="right" vertical="center"/>
    </xf>
    <xf numFmtId="10" fontId="3" fillId="0" borderId="46" xfId="6" applyNumberFormat="1" applyFont="1" applyFill="1" applyBorder="1" applyAlignment="1">
      <alignment horizontal="right" vertical="center"/>
    </xf>
    <xf numFmtId="10" fontId="3" fillId="0" borderId="62" xfId="6" applyNumberFormat="1" applyFont="1" applyFill="1" applyBorder="1" applyAlignment="1">
      <alignment horizontal="right" vertical="center"/>
    </xf>
    <xf numFmtId="10" fontId="3" fillId="0" borderId="68" xfId="6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/>
    <xf numFmtId="44" fontId="3" fillId="0" borderId="10" xfId="0" applyNumberFormat="1" applyFont="1" applyBorder="1"/>
    <xf numFmtId="0" fontId="3" fillId="0" borderId="5" xfId="0" applyFont="1" applyBorder="1"/>
    <xf numFmtId="0" fontId="4" fillId="3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44" fontId="4" fillId="3" borderId="19" xfId="0" applyNumberFormat="1" applyFont="1" applyFill="1" applyBorder="1" applyAlignment="1">
      <alignment horizontal="center" vertical="center" wrapText="1"/>
    </xf>
    <xf numFmtId="0" fontId="3" fillId="0" borderId="52" xfId="0" applyFont="1" applyBorder="1" applyAlignment="1">
      <alignment vertical="center"/>
    </xf>
    <xf numFmtId="0" fontId="3" fillId="0" borderId="3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35" xfId="0" applyFont="1" applyBorder="1" applyAlignment="1">
      <alignment horizontal="left" vertical="center"/>
    </xf>
    <xf numFmtId="0" fontId="3" fillId="0" borderId="28" xfId="0" applyFont="1" applyBorder="1" applyAlignment="1">
      <alignment vertical="center"/>
    </xf>
    <xf numFmtId="165" fontId="3" fillId="0" borderId="39" xfId="0" applyNumberFormat="1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165" fontId="4" fillId="4" borderId="58" xfId="0" applyNumberFormat="1" applyFont="1" applyFill="1" applyBorder="1" applyAlignment="1">
      <alignment vertical="center"/>
    </xf>
    <xf numFmtId="0" fontId="4" fillId="0" borderId="45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3" xfId="0" applyFont="1" applyBorder="1"/>
    <xf numFmtId="44" fontId="3" fillId="0" borderId="13" xfId="0" applyNumberFormat="1" applyFont="1" applyBorder="1"/>
    <xf numFmtId="0" fontId="3" fillId="0" borderId="16" xfId="0" applyFont="1" applyBorder="1"/>
    <xf numFmtId="0" fontId="4" fillId="3" borderId="4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3" fillId="0" borderId="15" xfId="5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/>
    </xf>
    <xf numFmtId="164" fontId="3" fillId="0" borderId="15" xfId="5" applyNumberFormat="1" applyFont="1" applyFill="1" applyBorder="1" applyAlignment="1">
      <alignment horizontal="center" vertical="center"/>
    </xf>
    <xf numFmtId="164" fontId="3" fillId="0" borderId="41" xfId="5" applyNumberFormat="1" applyFont="1" applyFill="1" applyBorder="1" applyAlignment="1">
      <alignment horizontal="center" vertical="center"/>
    </xf>
    <xf numFmtId="10" fontId="3" fillId="0" borderId="16" xfId="5" applyNumberFormat="1" applyFont="1" applyFill="1" applyBorder="1" applyAlignment="1">
      <alignment horizontal="center" vertical="center"/>
    </xf>
    <xf numFmtId="0" fontId="3" fillId="0" borderId="26" xfId="3" applyFont="1" applyFill="1" applyBorder="1" applyAlignment="1">
      <alignment horizontal="center" vertical="center"/>
    </xf>
    <xf numFmtId="0" fontId="3" fillId="0" borderId="42" xfId="3" applyFont="1" applyFill="1" applyBorder="1" applyAlignment="1">
      <alignment horizontal="center" vertical="center"/>
    </xf>
    <xf numFmtId="0" fontId="3" fillId="0" borderId="20" xfId="3" applyFont="1" applyFill="1" applyBorder="1" applyAlignment="1">
      <alignment horizontal="center" vertical="center"/>
    </xf>
    <xf numFmtId="164" fontId="3" fillId="0" borderId="19" xfId="3" applyNumberFormat="1" applyFont="1" applyFill="1" applyBorder="1" applyAlignment="1">
      <alignment horizontal="center" vertical="center"/>
    </xf>
    <xf numFmtId="164" fontId="3" fillId="0" borderId="42" xfId="3" applyNumberFormat="1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 wrapText="1"/>
    </xf>
    <xf numFmtId="164" fontId="3" fillId="0" borderId="13" xfId="5" applyNumberFormat="1" applyFont="1" applyFill="1" applyBorder="1" applyAlignment="1">
      <alignment horizontal="center" vertical="center"/>
    </xf>
    <xf numFmtId="0" fontId="3" fillId="0" borderId="43" xfId="5" applyFont="1" applyFill="1" applyBorder="1" applyAlignment="1">
      <alignment horizontal="center" vertical="center"/>
    </xf>
    <xf numFmtId="0" fontId="3" fillId="0" borderId="38" xfId="5" applyFont="1" applyFill="1" applyBorder="1" applyAlignment="1">
      <alignment horizontal="center" vertical="center"/>
    </xf>
    <xf numFmtId="0" fontId="3" fillId="0" borderId="37" xfId="5" applyFont="1" applyFill="1" applyBorder="1" applyAlignment="1">
      <alignment horizontal="center" vertical="center"/>
    </xf>
    <xf numFmtId="164" fontId="3" fillId="0" borderId="21" xfId="5" applyNumberFormat="1" applyFont="1" applyFill="1" applyBorder="1" applyAlignment="1">
      <alignment horizontal="center" vertical="center"/>
    </xf>
    <xf numFmtId="164" fontId="3" fillId="0" borderId="38" xfId="5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164" fontId="3" fillId="0" borderId="3" xfId="3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 vertical="center"/>
    </xf>
    <xf numFmtId="0" fontId="3" fillId="0" borderId="56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/>
    </xf>
    <xf numFmtId="0" fontId="3" fillId="0" borderId="57" xfId="3" applyFont="1" applyFill="1" applyBorder="1" applyAlignment="1">
      <alignment horizontal="center" vertical="center"/>
    </xf>
    <xf numFmtId="164" fontId="3" fillId="0" borderId="55" xfId="3" applyNumberFormat="1" applyFont="1" applyFill="1" applyBorder="1" applyAlignment="1">
      <alignment horizontal="center" vertical="center"/>
    </xf>
    <xf numFmtId="0" fontId="3" fillId="0" borderId="14" xfId="3" applyFont="1" applyFill="1" applyBorder="1" applyAlignment="1">
      <alignment horizontal="center" vertical="center"/>
    </xf>
    <xf numFmtId="0" fontId="3" fillId="0" borderId="41" xfId="3" applyFont="1" applyFill="1" applyBorder="1" applyAlignment="1">
      <alignment horizontal="center" vertical="center"/>
    </xf>
    <xf numFmtId="164" fontId="3" fillId="0" borderId="13" xfId="3" applyNumberFormat="1" applyFont="1" applyFill="1" applyBorder="1" applyAlignment="1">
      <alignment horizontal="center" vertical="center"/>
    </xf>
    <xf numFmtId="0" fontId="3" fillId="5" borderId="7" xfId="3" applyFont="1" applyBorder="1" applyAlignment="1">
      <alignment horizontal="left" vertical="center"/>
    </xf>
    <xf numFmtId="0" fontId="3" fillId="5" borderId="17" xfId="3" applyFont="1" applyBorder="1" applyAlignment="1">
      <alignment horizontal="left" vertical="center"/>
    </xf>
    <xf numFmtId="0" fontId="3" fillId="5" borderId="9" xfId="3" applyFont="1" applyBorder="1" applyAlignment="1">
      <alignment horizontal="left" vertical="center"/>
    </xf>
    <xf numFmtId="0" fontId="3" fillId="5" borderId="9" xfId="3" applyFont="1" applyBorder="1" applyAlignment="1">
      <alignment horizontal="right" vertical="center"/>
    </xf>
    <xf numFmtId="44" fontId="3" fillId="5" borderId="17" xfId="3" applyNumberFormat="1" applyFont="1" applyBorder="1" applyAlignment="1">
      <alignment horizontal="left" vertical="center"/>
    </xf>
    <xf numFmtId="10" fontId="3" fillId="5" borderId="51" xfId="3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5" borderId="1" xfId="3" applyFont="1" applyBorder="1" applyAlignment="1">
      <alignment horizontal="left" vertical="center"/>
    </xf>
    <xf numFmtId="0" fontId="3" fillId="5" borderId="6" xfId="3" applyFont="1" applyBorder="1" applyAlignment="1">
      <alignment horizontal="left" vertical="center"/>
    </xf>
    <xf numFmtId="0" fontId="3" fillId="5" borderId="2" xfId="3" applyFont="1" applyBorder="1" applyAlignment="1">
      <alignment horizontal="left" vertical="center"/>
    </xf>
    <xf numFmtId="0" fontId="3" fillId="5" borderId="2" xfId="3" applyFont="1" applyBorder="1" applyAlignment="1">
      <alignment horizontal="right" vertical="center"/>
    </xf>
    <xf numFmtId="44" fontId="3" fillId="5" borderId="6" xfId="3" applyNumberFormat="1" applyFont="1" applyBorder="1" applyAlignment="1">
      <alignment horizontal="left" vertical="center"/>
    </xf>
    <xf numFmtId="10" fontId="3" fillId="5" borderId="33" xfId="3" applyNumberFormat="1" applyFont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5" borderId="11" xfId="3" applyFont="1" applyBorder="1" applyAlignment="1">
      <alignment horizontal="left" vertical="center"/>
    </xf>
    <xf numFmtId="0" fontId="3" fillId="5" borderId="10" xfId="3" applyFont="1" applyBorder="1" applyAlignment="1">
      <alignment horizontal="left" vertical="center"/>
    </xf>
    <xf numFmtId="0" fontId="3" fillId="5" borderId="10" xfId="3" applyFont="1" applyBorder="1" applyAlignment="1">
      <alignment horizontal="right" vertical="center"/>
    </xf>
    <xf numFmtId="44" fontId="3" fillId="5" borderId="11" xfId="3" applyNumberFormat="1" applyFont="1" applyBorder="1" applyAlignment="1">
      <alignment horizontal="left" vertical="center"/>
    </xf>
    <xf numFmtId="10" fontId="3" fillId="5" borderId="34" xfId="3" applyNumberFormat="1" applyFont="1" applyBorder="1" applyAlignment="1">
      <alignment horizontal="right" vertical="center"/>
    </xf>
    <xf numFmtId="0" fontId="3" fillId="0" borderId="21" xfId="0" applyFont="1" applyFill="1" applyBorder="1" applyAlignment="1">
      <alignment horizontal="left" vertical="center"/>
    </xf>
    <xf numFmtId="0" fontId="3" fillId="5" borderId="29" xfId="3" applyFont="1" applyBorder="1" applyAlignment="1">
      <alignment horizontal="left" vertical="center"/>
    </xf>
    <xf numFmtId="0" fontId="3" fillId="5" borderId="39" xfId="3" applyFont="1" applyBorder="1" applyAlignment="1">
      <alignment horizontal="left" vertical="center"/>
    </xf>
    <xf numFmtId="0" fontId="3" fillId="5" borderId="21" xfId="3" applyFont="1" applyBorder="1" applyAlignment="1">
      <alignment horizontal="left" vertical="center"/>
    </xf>
    <xf numFmtId="0" fontId="3" fillId="5" borderId="21" xfId="3" applyFont="1" applyBorder="1" applyAlignment="1">
      <alignment horizontal="right" vertical="center"/>
    </xf>
    <xf numFmtId="44" fontId="3" fillId="5" borderId="39" xfId="3" applyNumberFormat="1" applyFont="1" applyBorder="1" applyAlignment="1">
      <alignment horizontal="left" vertical="center"/>
    </xf>
    <xf numFmtId="10" fontId="3" fillId="5" borderId="40" xfId="3" applyNumberFormat="1" applyFont="1" applyBorder="1" applyAlignment="1">
      <alignment horizontal="right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left" vertical="center"/>
    </xf>
    <xf numFmtId="0" fontId="3" fillId="0" borderId="65" xfId="0" applyFont="1" applyFill="1" applyBorder="1" applyAlignment="1">
      <alignment horizontal="left" vertical="center"/>
    </xf>
    <xf numFmtId="0" fontId="3" fillId="0" borderId="66" xfId="0" applyFont="1" applyFill="1" applyBorder="1" applyAlignment="1">
      <alignment horizontal="left" vertical="center"/>
    </xf>
    <xf numFmtId="0" fontId="4" fillId="3" borderId="61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/>
    </xf>
    <xf numFmtId="0" fontId="3" fillId="0" borderId="43" xfId="3" applyFont="1" applyFill="1" applyBorder="1" applyAlignment="1">
      <alignment vertical="center"/>
    </xf>
    <xf numFmtId="0" fontId="3" fillId="0" borderId="38" xfId="3" applyFont="1" applyFill="1" applyBorder="1" applyAlignment="1">
      <alignment horizontal="left" vertical="center"/>
    </xf>
    <xf numFmtId="0" fontId="3" fillId="0" borderId="38" xfId="3" applyFont="1" applyFill="1" applyBorder="1" applyAlignment="1">
      <alignment vertical="center"/>
    </xf>
    <xf numFmtId="0" fontId="3" fillId="0" borderId="37" xfId="3" applyFont="1" applyFill="1" applyBorder="1" applyAlignment="1">
      <alignment vertical="center"/>
    </xf>
    <xf numFmtId="164" fontId="3" fillId="0" borderId="43" xfId="3" applyNumberFormat="1" applyFont="1" applyFill="1" applyBorder="1" applyAlignment="1">
      <alignment vertical="center"/>
    </xf>
    <xf numFmtId="10" fontId="3" fillId="0" borderId="27" xfId="3" applyNumberFormat="1" applyFont="1" applyFill="1" applyBorder="1" applyAlignment="1">
      <alignment horizontal="right" vertical="center"/>
    </xf>
    <xf numFmtId="0" fontId="3" fillId="0" borderId="15" xfId="3" applyFont="1" applyFill="1" applyBorder="1" applyAlignment="1">
      <alignment vertical="center"/>
    </xf>
    <xf numFmtId="0" fontId="3" fillId="0" borderId="41" xfId="3" applyFont="1" applyFill="1" applyBorder="1" applyAlignment="1">
      <alignment horizontal="left" vertical="center" wrapText="1"/>
    </xf>
    <xf numFmtId="0" fontId="3" fillId="0" borderId="41" xfId="3" applyFont="1" applyFill="1" applyBorder="1" applyAlignment="1">
      <alignment vertical="center"/>
    </xf>
    <xf numFmtId="0" fontId="3" fillId="0" borderId="14" xfId="3" applyFont="1" applyFill="1" applyBorder="1" applyAlignment="1">
      <alignment vertical="center"/>
    </xf>
    <xf numFmtId="164" fontId="3" fillId="0" borderId="15" xfId="3" applyNumberFormat="1" applyFont="1" applyFill="1" applyBorder="1" applyAlignment="1">
      <alignment vertical="center"/>
    </xf>
    <xf numFmtId="10" fontId="3" fillId="0" borderId="16" xfId="3" applyNumberFormat="1" applyFont="1" applyFill="1" applyBorder="1" applyAlignment="1">
      <alignment horizontal="right" vertical="center"/>
    </xf>
    <xf numFmtId="0" fontId="3" fillId="0" borderId="26" xfId="3" applyFont="1" applyFill="1" applyBorder="1" applyAlignment="1">
      <alignment vertical="center"/>
    </xf>
    <xf numFmtId="0" fontId="3" fillId="0" borderId="20" xfId="3" applyFont="1" applyFill="1" applyBorder="1" applyAlignment="1">
      <alignment horizontal="left" vertical="center"/>
    </xf>
    <xf numFmtId="0" fontId="3" fillId="0" borderId="42" xfId="3" applyFont="1" applyFill="1" applyBorder="1" applyAlignment="1">
      <alignment horizontal="right" vertical="center" wrapText="1"/>
    </xf>
    <xf numFmtId="0" fontId="3" fillId="0" borderId="19" xfId="3" applyFont="1" applyFill="1" applyBorder="1" applyAlignment="1">
      <alignment horizontal="left" vertical="center" wrapText="1"/>
    </xf>
    <xf numFmtId="164" fontId="3" fillId="0" borderId="26" xfId="3" applyNumberFormat="1" applyFont="1" applyFill="1" applyBorder="1" applyAlignment="1">
      <alignment horizontal="right" vertical="center" wrapText="1"/>
    </xf>
    <xf numFmtId="164" fontId="3" fillId="0" borderId="26" xfId="3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1" xfId="3" applyFont="1" applyFill="1" applyBorder="1" applyAlignment="1">
      <alignment horizontal="left" vertical="center" wrapText="1"/>
    </xf>
    <xf numFmtId="0" fontId="3" fillId="0" borderId="11" xfId="3" applyFont="1" applyFill="1" applyBorder="1" applyAlignment="1">
      <alignment horizontal="right" vertical="center" wrapText="1"/>
    </xf>
    <xf numFmtId="0" fontId="3" fillId="0" borderId="4" xfId="3" applyFont="1" applyFill="1" applyBorder="1" applyAlignment="1">
      <alignment horizontal="left" vertical="center" wrapText="1"/>
    </xf>
    <xf numFmtId="164" fontId="3" fillId="0" borderId="5" xfId="3" applyNumberFormat="1" applyFont="1" applyFill="1" applyBorder="1" applyAlignment="1">
      <alignment horizontal="right" vertical="center"/>
    </xf>
    <xf numFmtId="164" fontId="3" fillId="0" borderId="11" xfId="3" applyNumberFormat="1" applyFont="1" applyFill="1" applyBorder="1" applyAlignment="1">
      <alignment vertical="center"/>
    </xf>
    <xf numFmtId="0" fontId="3" fillId="0" borderId="41" xfId="3" applyFont="1" applyFill="1" applyBorder="1" applyAlignment="1">
      <alignment horizontal="left" vertical="center"/>
    </xf>
    <xf numFmtId="0" fontId="3" fillId="0" borderId="14" xfId="3" applyFont="1" applyFill="1" applyBorder="1" applyAlignment="1">
      <alignment horizontal="right" vertical="center" wrapText="1"/>
    </xf>
    <xf numFmtId="0" fontId="3" fillId="0" borderId="14" xfId="3" applyFont="1" applyFill="1" applyBorder="1" applyAlignment="1">
      <alignment horizontal="left" vertical="center" wrapText="1"/>
    </xf>
    <xf numFmtId="164" fontId="3" fillId="0" borderId="15" xfId="3" applyNumberFormat="1" applyFont="1" applyFill="1" applyBorder="1" applyAlignment="1">
      <alignment horizontal="right" vertical="center"/>
    </xf>
    <xf numFmtId="0" fontId="3" fillId="0" borderId="55" xfId="5" applyFont="1" applyFill="1" applyBorder="1" applyAlignment="1">
      <alignment vertical="center"/>
    </xf>
    <xf numFmtId="0" fontId="3" fillId="0" borderId="56" xfId="5" applyFont="1" applyFill="1" applyBorder="1" applyAlignment="1">
      <alignment horizontal="left" vertical="center"/>
    </xf>
    <xf numFmtId="0" fontId="3" fillId="0" borderId="56" xfId="5" applyFont="1" applyFill="1" applyBorder="1" applyAlignment="1">
      <alignment vertical="center"/>
    </xf>
    <xf numFmtId="0" fontId="3" fillId="0" borderId="57" xfId="5" applyFont="1" applyFill="1" applyBorder="1" applyAlignment="1">
      <alignment horizontal="center" vertical="center"/>
    </xf>
    <xf numFmtId="164" fontId="3" fillId="0" borderId="55" xfId="5" applyNumberFormat="1" applyFont="1" applyFill="1" applyBorder="1" applyAlignment="1">
      <alignment horizontal="right" vertical="center"/>
    </xf>
    <xf numFmtId="164" fontId="3" fillId="0" borderId="55" xfId="5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 wrapText="1"/>
    </xf>
    <xf numFmtId="0" fontId="3" fillId="0" borderId="15" xfId="3" applyFont="1" applyFill="1" applyBorder="1"/>
    <xf numFmtId="0" fontId="3" fillId="0" borderId="41" xfId="3" applyFont="1" applyFill="1" applyBorder="1" applyAlignment="1">
      <alignment horizontal="right" vertical="center" wrapText="1"/>
    </xf>
    <xf numFmtId="0" fontId="3" fillId="0" borderId="14" xfId="3" applyFont="1" applyFill="1" applyBorder="1" applyAlignment="1">
      <alignment horizontal="center" vertical="center" wrapText="1"/>
    </xf>
    <xf numFmtId="164" fontId="3" fillId="0" borderId="15" xfId="3" applyNumberFormat="1" applyFont="1" applyFill="1" applyBorder="1" applyAlignment="1">
      <alignment horizontal="right" vertical="center" wrapText="1"/>
    </xf>
    <xf numFmtId="164" fontId="3" fillId="0" borderId="41" xfId="3" applyNumberFormat="1" applyFont="1" applyFill="1" applyBorder="1" applyAlignment="1">
      <alignment vertical="center"/>
    </xf>
    <xf numFmtId="0" fontId="4" fillId="0" borderId="59" xfId="0" applyFont="1" applyFill="1" applyBorder="1" applyAlignment="1">
      <alignment horizontal="left" vertical="center" wrapText="1"/>
    </xf>
    <xf numFmtId="0" fontId="3" fillId="0" borderId="43" xfId="3" applyFont="1" applyFill="1" applyBorder="1"/>
    <xf numFmtId="0" fontId="3" fillId="0" borderId="37" xfId="3" applyFont="1" applyFill="1" applyBorder="1" applyAlignment="1">
      <alignment horizontal="left" vertical="center" wrapText="1"/>
    </xf>
    <xf numFmtId="0" fontId="3" fillId="0" borderId="38" xfId="3" applyFont="1" applyFill="1" applyBorder="1" applyAlignment="1">
      <alignment horizontal="right" vertical="center" wrapText="1"/>
    </xf>
    <xf numFmtId="0" fontId="3" fillId="0" borderId="37" xfId="3" applyFont="1" applyFill="1" applyBorder="1" applyAlignment="1">
      <alignment horizontal="center" vertical="center" wrapText="1"/>
    </xf>
    <xf numFmtId="164" fontId="3" fillId="0" borderId="43" xfId="3" applyNumberFormat="1" applyFont="1" applyFill="1" applyBorder="1" applyAlignment="1">
      <alignment horizontal="right" vertical="center" wrapText="1"/>
    </xf>
    <xf numFmtId="164" fontId="3" fillId="0" borderId="38" xfId="3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left" vertical="center" wrapText="1"/>
    </xf>
    <xf numFmtId="0" fontId="3" fillId="0" borderId="26" xfId="3" applyFont="1" applyFill="1" applyBorder="1"/>
    <xf numFmtId="0" fontId="3" fillId="0" borderId="2" xfId="3" applyFont="1" applyFill="1" applyBorder="1"/>
    <xf numFmtId="0" fontId="3" fillId="0" borderId="6" xfId="3" applyFont="1" applyFill="1" applyBorder="1" applyAlignment="1">
      <alignment vertical="center"/>
    </xf>
    <xf numFmtId="0" fontId="3" fillId="0" borderId="1" xfId="3" applyFont="1" applyFill="1" applyBorder="1" applyAlignment="1">
      <alignment horizontal="right" vertical="center" wrapText="1"/>
    </xf>
    <xf numFmtId="0" fontId="3" fillId="0" borderId="1" xfId="3" applyFont="1" applyFill="1" applyBorder="1" applyAlignment="1">
      <alignment horizontal="left" vertical="center" wrapText="1"/>
    </xf>
    <xf numFmtId="164" fontId="3" fillId="0" borderId="3" xfId="3" applyNumberFormat="1" applyFont="1" applyFill="1" applyBorder="1" applyAlignment="1">
      <alignment horizontal="right" vertical="center"/>
    </xf>
    <xf numFmtId="164" fontId="3" fillId="0" borderId="3" xfId="3" applyNumberFormat="1" applyFont="1" applyFill="1" applyBorder="1" applyAlignment="1">
      <alignment vertical="center"/>
    </xf>
    <xf numFmtId="10" fontId="3" fillId="0" borderId="33" xfId="3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left" vertical="center" wrapText="1"/>
    </xf>
    <xf numFmtId="0" fontId="3" fillId="0" borderId="36" xfId="3" applyFont="1" applyFill="1" applyBorder="1"/>
    <xf numFmtId="0" fontId="3" fillId="0" borderId="39" xfId="3" applyFont="1" applyFill="1" applyBorder="1" applyAlignment="1">
      <alignment vertical="center"/>
    </xf>
    <xf numFmtId="0" fontId="3" fillId="0" borderId="29" xfId="3" applyFont="1" applyFill="1" applyBorder="1" applyAlignment="1">
      <alignment horizontal="right" vertical="center" wrapText="1"/>
    </xf>
    <xf numFmtId="0" fontId="3" fillId="0" borderId="29" xfId="3" applyFont="1" applyFill="1" applyBorder="1" applyAlignment="1">
      <alignment horizontal="left" vertical="center" wrapText="1"/>
    </xf>
    <xf numFmtId="164" fontId="3" fillId="0" borderId="28" xfId="3" applyNumberFormat="1" applyFont="1" applyFill="1" applyBorder="1" applyAlignment="1">
      <alignment horizontal="right" vertical="center"/>
    </xf>
    <xf numFmtId="164" fontId="3" fillId="0" borderId="28" xfId="3" applyNumberFormat="1" applyFont="1" applyFill="1" applyBorder="1" applyAlignment="1">
      <alignment vertical="center"/>
    </xf>
    <xf numFmtId="10" fontId="3" fillId="0" borderId="40" xfId="3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17" xfId="3" applyFont="1" applyFill="1" applyBorder="1" applyAlignment="1">
      <alignment horizontal="right" vertical="center" wrapText="1"/>
    </xf>
    <xf numFmtId="0" fontId="3" fillId="0" borderId="8" xfId="3" applyFont="1" applyFill="1" applyBorder="1" applyAlignment="1">
      <alignment horizontal="right" vertical="center" wrapText="1"/>
    </xf>
    <xf numFmtId="0" fontId="3" fillId="0" borderId="9" xfId="3" applyFont="1" applyFill="1" applyBorder="1" applyAlignment="1">
      <alignment horizontal="left" vertical="center" wrapText="1"/>
    </xf>
    <xf numFmtId="164" fontId="3" fillId="0" borderId="8" xfId="3" applyNumberFormat="1" applyFont="1" applyFill="1" applyBorder="1" applyAlignment="1">
      <alignment horizontal="right" vertical="center" wrapText="1"/>
    </xf>
    <xf numFmtId="164" fontId="3" fillId="0" borderId="6" xfId="3" applyNumberFormat="1" applyFont="1" applyFill="1" applyBorder="1" applyAlignment="1">
      <alignment vertical="center"/>
    </xf>
    <xf numFmtId="10" fontId="3" fillId="0" borderId="51" xfId="3" applyNumberFormat="1" applyFont="1" applyFill="1" applyBorder="1" applyAlignment="1">
      <alignment horizontal="right" vertical="center" wrapText="1"/>
    </xf>
    <xf numFmtId="0" fontId="3" fillId="0" borderId="56" xfId="3" applyFont="1" applyFill="1" applyBorder="1" applyAlignment="1">
      <alignment horizontal="right" vertical="center" wrapText="1"/>
    </xf>
    <xf numFmtId="0" fontId="3" fillId="0" borderId="55" xfId="3" applyFont="1" applyFill="1" applyBorder="1" applyAlignment="1">
      <alignment horizontal="right" vertical="center" wrapText="1"/>
    </xf>
    <xf numFmtId="0" fontId="3" fillId="0" borderId="0" xfId="3" applyFont="1" applyFill="1" applyBorder="1" applyAlignment="1">
      <alignment horizontal="left" vertical="center" wrapText="1"/>
    </xf>
    <xf numFmtId="164" fontId="3" fillId="0" borderId="55" xfId="3" applyNumberFormat="1" applyFont="1" applyFill="1" applyBorder="1" applyAlignment="1">
      <alignment horizontal="right" vertical="center" wrapText="1"/>
    </xf>
    <xf numFmtId="10" fontId="3" fillId="0" borderId="45" xfId="3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10" fontId="3" fillId="0" borderId="24" xfId="1" applyNumberFormat="1" applyFont="1" applyBorder="1" applyAlignment="1">
      <alignment horizontal="right" vertical="center"/>
    </xf>
    <xf numFmtId="10" fontId="3" fillId="0" borderId="1" xfId="1" applyNumberFormat="1" applyFont="1" applyBorder="1" applyAlignment="1">
      <alignment horizontal="right" vertical="center"/>
    </xf>
    <xf numFmtId="10" fontId="3" fillId="0" borderId="29" xfId="1" applyNumberFormat="1" applyFont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6" xfId="0" applyFont="1" applyFill="1" applyBorder="1" applyAlignment="1">
      <alignment horizontal="right" vertical="center" wrapText="1"/>
    </xf>
    <xf numFmtId="0" fontId="3" fillId="0" borderId="55" xfId="0" applyFont="1" applyFill="1" applyBorder="1" applyAlignment="1">
      <alignment horizontal="right" vertical="center" wrapText="1"/>
    </xf>
    <xf numFmtId="164" fontId="3" fillId="0" borderId="55" xfId="0" applyNumberFormat="1" applyFont="1" applyFill="1" applyBorder="1" applyAlignment="1">
      <alignment horizontal="right" vertical="center" wrapText="1"/>
    </xf>
    <xf numFmtId="164" fontId="3" fillId="0" borderId="11" xfId="0" applyNumberFormat="1" applyFont="1" applyFill="1" applyBorder="1" applyAlignment="1">
      <alignment vertical="center"/>
    </xf>
    <xf numFmtId="10" fontId="3" fillId="0" borderId="45" xfId="0" applyNumberFormat="1" applyFont="1" applyFill="1" applyBorder="1" applyAlignment="1">
      <alignment horizontal="right" vertical="center" wrapText="1"/>
    </xf>
    <xf numFmtId="164" fontId="3" fillId="0" borderId="17" xfId="0" applyNumberFormat="1" applyFont="1" applyFill="1" applyBorder="1" applyAlignment="1">
      <alignment vertical="center"/>
    </xf>
    <xf numFmtId="0" fontId="3" fillId="0" borderId="23" xfId="0" applyFont="1" applyFill="1" applyBorder="1"/>
    <xf numFmtId="0" fontId="3" fillId="0" borderId="63" xfId="0" applyFont="1" applyFill="1" applyBorder="1" applyAlignment="1">
      <alignment horizontal="right" vertical="center" wrapText="1"/>
    </xf>
    <xf numFmtId="0" fontId="3" fillId="0" borderId="30" xfId="0" applyFont="1" applyFill="1" applyBorder="1" applyAlignment="1">
      <alignment horizontal="right" vertical="center" wrapText="1"/>
    </xf>
    <xf numFmtId="164" fontId="3" fillId="0" borderId="30" xfId="0" applyNumberFormat="1" applyFont="1" applyFill="1" applyBorder="1" applyAlignment="1">
      <alignment horizontal="right" vertical="center" wrapText="1"/>
    </xf>
    <xf numFmtId="164" fontId="3" fillId="0" borderId="63" xfId="0" applyNumberFormat="1" applyFont="1" applyFill="1" applyBorder="1" applyAlignment="1">
      <alignment vertical="center"/>
    </xf>
    <xf numFmtId="10" fontId="3" fillId="0" borderId="31" xfId="0" applyNumberFormat="1" applyFont="1" applyFill="1" applyBorder="1" applyAlignment="1">
      <alignment horizontal="right" vertical="center" wrapText="1"/>
    </xf>
    <xf numFmtId="0" fontId="3" fillId="0" borderId="35" xfId="0" applyFont="1" applyFill="1" applyBorder="1" applyAlignment="1">
      <alignment horizontal="left" vertical="center"/>
    </xf>
    <xf numFmtId="0" fontId="3" fillId="0" borderId="36" xfId="0" applyFont="1" applyFill="1" applyBorder="1"/>
    <xf numFmtId="0" fontId="3" fillId="0" borderId="38" xfId="0" applyFont="1" applyFill="1" applyBorder="1" applyAlignment="1">
      <alignment horizontal="right" vertical="center" wrapText="1"/>
    </xf>
    <xf numFmtId="0" fontId="3" fillId="0" borderId="43" xfId="0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left" vertical="center" wrapText="1"/>
    </xf>
    <xf numFmtId="164" fontId="3" fillId="0" borderId="43" xfId="0" applyNumberFormat="1" applyFont="1" applyFill="1" applyBorder="1" applyAlignment="1">
      <alignment horizontal="right" vertical="center" wrapText="1"/>
    </xf>
    <xf numFmtId="164" fontId="3" fillId="0" borderId="39" xfId="0" applyNumberFormat="1" applyFont="1" applyFill="1" applyBorder="1" applyAlignment="1">
      <alignment vertical="center"/>
    </xf>
    <xf numFmtId="10" fontId="3" fillId="0" borderId="27" xfId="0" applyNumberFormat="1" applyFont="1" applyFill="1" applyBorder="1" applyAlignment="1">
      <alignment horizontal="right" vertical="center" wrapText="1"/>
    </xf>
    <xf numFmtId="164" fontId="3" fillId="0" borderId="0" xfId="0" applyNumberFormat="1" applyFont="1"/>
    <xf numFmtId="0" fontId="14" fillId="0" borderId="23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10" fontId="14" fillId="0" borderId="0" xfId="4" applyNumberFormat="1" applyFont="1" applyFill="1" applyBorder="1" applyAlignment="1">
      <alignment horizontal="center" vertical="center" wrapText="1"/>
    </xf>
    <xf numFmtId="10" fontId="14" fillId="0" borderId="45" xfId="4" applyNumberFormat="1" applyFont="1" applyFill="1" applyBorder="1" applyAlignment="1">
      <alignment horizontal="center" vertical="center" wrapText="1"/>
    </xf>
    <xf numFmtId="10" fontId="14" fillId="0" borderId="54" xfId="3" applyNumberFormat="1" applyFont="1" applyFill="1" applyBorder="1" applyAlignment="1">
      <alignment horizontal="center" vertical="center" wrapText="1"/>
    </xf>
    <xf numFmtId="10" fontId="14" fillId="0" borderId="0" xfId="3" applyNumberFormat="1" applyFont="1" applyFill="1" applyBorder="1" applyAlignment="1">
      <alignment horizontal="center" vertical="center" wrapText="1"/>
    </xf>
    <xf numFmtId="10" fontId="14" fillId="0" borderId="45" xfId="3" applyNumberFormat="1" applyFont="1" applyFill="1" applyBorder="1" applyAlignment="1">
      <alignment horizontal="center" vertical="center" wrapText="1"/>
    </xf>
    <xf numFmtId="10" fontId="14" fillId="0" borderId="21" xfId="4" applyNumberFormat="1" applyFont="1" applyFill="1" applyBorder="1" applyAlignment="1">
      <alignment horizontal="center" vertical="center" wrapText="1"/>
    </xf>
    <xf numFmtId="10" fontId="14" fillId="0" borderId="27" xfId="4" applyNumberFormat="1" applyFont="1" applyFill="1" applyBorder="1" applyAlignment="1">
      <alignment horizontal="center" vertical="center" wrapText="1"/>
    </xf>
    <xf numFmtId="0" fontId="14" fillId="5" borderId="10" xfId="3" applyFont="1" applyBorder="1" applyAlignment="1">
      <alignment vertical="center" wrapText="1"/>
    </xf>
    <xf numFmtId="0" fontId="14" fillId="5" borderId="34" xfId="3" applyFont="1" applyBorder="1" applyAlignment="1">
      <alignment vertical="center" wrapText="1"/>
    </xf>
    <xf numFmtId="0" fontId="14" fillId="5" borderId="0" xfId="3" applyFont="1" applyBorder="1" applyAlignment="1">
      <alignment vertical="center" wrapText="1"/>
    </xf>
    <xf numFmtId="0" fontId="14" fillId="5" borderId="45" xfId="3" applyFont="1" applyBorder="1" applyAlignment="1">
      <alignment vertical="center" wrapText="1"/>
    </xf>
    <xf numFmtId="0" fontId="14" fillId="5" borderId="21" xfId="3" applyFont="1" applyBorder="1" applyAlignment="1">
      <alignment vertical="center" wrapText="1"/>
    </xf>
    <xf numFmtId="0" fontId="14" fillId="5" borderId="27" xfId="3" applyFont="1" applyBorder="1" applyAlignment="1">
      <alignment vertical="center" wrapText="1"/>
    </xf>
    <xf numFmtId="0" fontId="15" fillId="3" borderId="12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/>
    </xf>
    <xf numFmtId="0" fontId="15" fillId="3" borderId="16" xfId="0" applyFont="1" applyFill="1" applyBorder="1" applyAlignment="1">
      <alignment horizontal="left"/>
    </xf>
    <xf numFmtId="0" fontId="14" fillId="0" borderId="23" xfId="3" applyFont="1" applyFill="1" applyBorder="1" applyAlignment="1">
      <alignment horizontal="left"/>
    </xf>
    <xf numFmtId="0" fontId="14" fillId="0" borderId="31" xfId="3" applyFont="1" applyFill="1" applyBorder="1" applyAlignment="1">
      <alignment horizontal="left"/>
    </xf>
    <xf numFmtId="0" fontId="14" fillId="0" borderId="23" xfId="0" applyFont="1" applyFill="1" applyBorder="1" applyAlignment="1">
      <alignment horizontal="left"/>
    </xf>
    <xf numFmtId="0" fontId="14" fillId="0" borderId="31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/>
    </xf>
    <xf numFmtId="0" fontId="14" fillId="0" borderId="51" xfId="0" applyFont="1" applyFill="1" applyBorder="1" applyAlignment="1">
      <alignment horizontal="left"/>
    </xf>
    <xf numFmtId="164" fontId="3" fillId="0" borderId="69" xfId="0" applyNumberFormat="1" applyFont="1" applyFill="1" applyBorder="1"/>
    <xf numFmtId="164" fontId="3" fillId="0" borderId="15" xfId="3" applyNumberFormat="1" applyFont="1" applyFill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48" xfId="1" applyFont="1" applyBorder="1" applyAlignment="1">
      <alignment horizontal="center" vertical="center"/>
    </xf>
    <xf numFmtId="0" fontId="3" fillId="0" borderId="13" xfId="3" applyFont="1" applyFill="1" applyBorder="1" applyAlignment="1">
      <alignment horizontal="left" vertical="center" wrapText="1"/>
    </xf>
    <xf numFmtId="44" fontId="14" fillId="5" borderId="53" xfId="3" applyNumberFormat="1" applyFont="1" applyBorder="1" applyAlignment="1">
      <alignment horizontal="center" vertical="center"/>
    </xf>
    <xf numFmtId="44" fontId="14" fillId="5" borderId="10" xfId="3" applyNumberFormat="1" applyFont="1" applyBorder="1" applyAlignment="1">
      <alignment horizontal="center" vertical="center"/>
    </xf>
    <xf numFmtId="164" fontId="14" fillId="5" borderId="49" xfId="3" applyNumberFormat="1" applyFont="1" applyBorder="1" applyAlignment="1">
      <alignment horizontal="center" vertical="center" wrapText="1"/>
    </xf>
    <xf numFmtId="164" fontId="14" fillId="5" borderId="9" xfId="3" applyNumberFormat="1" applyFont="1" applyBorder="1" applyAlignment="1">
      <alignment horizontal="center" vertical="center" wrapText="1"/>
    </xf>
    <xf numFmtId="164" fontId="14" fillId="5" borderId="32" xfId="3" applyNumberFormat="1" applyFont="1" applyBorder="1" applyAlignment="1">
      <alignment horizontal="center" vertical="center" wrapText="1"/>
    </xf>
    <xf numFmtId="164" fontId="14" fillId="5" borderId="2" xfId="3" applyNumberFormat="1" applyFont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65" xfId="1" applyFont="1" applyBorder="1" applyAlignment="1">
      <alignment horizontal="left" vertical="center"/>
    </xf>
    <xf numFmtId="0" fontId="14" fillId="0" borderId="6" xfId="1" applyFont="1" applyBorder="1" applyAlignment="1">
      <alignment horizontal="left" vertical="center"/>
    </xf>
    <xf numFmtId="164" fontId="14" fillId="0" borderId="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4" fillId="0" borderId="66" xfId="1" applyFont="1" applyBorder="1" applyAlignment="1">
      <alignment horizontal="left" vertical="center"/>
    </xf>
    <xf numFmtId="0" fontId="14" fillId="0" borderId="39" xfId="1" applyFont="1" applyBorder="1" applyAlignment="1">
      <alignment horizontal="left" vertical="center"/>
    </xf>
    <xf numFmtId="164" fontId="14" fillId="0" borderId="39" xfId="1" applyNumberFormat="1" applyFont="1" applyBorder="1" applyAlignment="1">
      <alignment horizontal="center" vertical="center"/>
    </xf>
    <xf numFmtId="164" fontId="14" fillId="0" borderId="63" xfId="1" applyNumberFormat="1" applyFont="1" applyBorder="1" applyAlignment="1">
      <alignment horizontal="center" vertical="center"/>
    </xf>
    <xf numFmtId="0" fontId="14" fillId="0" borderId="63" xfId="1" applyFont="1" applyBorder="1" applyAlignment="1">
      <alignment horizontal="center" vertical="center"/>
    </xf>
    <xf numFmtId="0" fontId="14" fillId="0" borderId="52" xfId="1" applyFont="1" applyBorder="1" applyAlignment="1">
      <alignment horizontal="left" vertical="center"/>
    </xf>
    <xf numFmtId="0" fontId="14" fillId="0" borderId="63" xfId="1" applyFont="1" applyBorder="1" applyAlignment="1">
      <alignment horizontal="left" vertical="center"/>
    </xf>
    <xf numFmtId="0" fontId="14" fillId="0" borderId="64" xfId="1" applyFont="1" applyBorder="1" applyAlignment="1">
      <alignment horizontal="center" vertical="center"/>
    </xf>
    <xf numFmtId="14" fontId="3" fillId="0" borderId="2" xfId="3" applyNumberFormat="1" applyFont="1" applyFill="1" applyBorder="1" applyAlignment="1">
      <alignment horizontal="center" vertical="center"/>
    </xf>
    <xf numFmtId="14" fontId="3" fillId="0" borderId="3" xfId="3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51" xfId="0" applyFont="1" applyFill="1" applyBorder="1" applyAlignment="1">
      <alignment horizontal="left" vertical="center" wrapText="1"/>
    </xf>
    <xf numFmtId="0" fontId="3" fillId="0" borderId="24" xfId="3" applyFont="1" applyFill="1" applyBorder="1" applyAlignment="1">
      <alignment horizontal="left"/>
    </xf>
    <xf numFmtId="0" fontId="3" fillId="0" borderId="23" xfId="3" applyFont="1" applyFill="1" applyBorder="1" applyAlignment="1">
      <alignment horizontal="left"/>
    </xf>
    <xf numFmtId="0" fontId="3" fillId="0" borderId="31" xfId="3" applyFont="1" applyFill="1" applyBorder="1" applyAlignment="1">
      <alignment horizontal="left"/>
    </xf>
    <xf numFmtId="0" fontId="3" fillId="0" borderId="24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57" xfId="5" applyFont="1" applyFill="1" applyBorder="1" applyAlignment="1">
      <alignment horizontal="left" vertical="center" wrapText="1"/>
    </xf>
    <xf numFmtId="0" fontId="3" fillId="0" borderId="0" xfId="5" applyFont="1" applyFill="1" applyBorder="1" applyAlignment="1">
      <alignment horizontal="left" vertical="center" wrapText="1"/>
    </xf>
    <xf numFmtId="0" fontId="3" fillId="0" borderId="55" xfId="5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left" vertical="center" wrapText="1"/>
    </xf>
    <xf numFmtId="0" fontId="3" fillId="0" borderId="55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left" vertical="center"/>
    </xf>
    <xf numFmtId="0" fontId="3" fillId="0" borderId="3" xfId="3" applyFont="1" applyFill="1" applyBorder="1" applyAlignment="1">
      <alignment horizontal="left" vertical="center"/>
    </xf>
    <xf numFmtId="0" fontId="3" fillId="0" borderId="1" xfId="3" applyFont="1" applyFill="1" applyBorder="1" applyAlignment="1">
      <alignment horizontal="left" vertical="center"/>
    </xf>
    <xf numFmtId="0" fontId="14" fillId="0" borderId="53" xfId="3" applyFont="1" applyFill="1" applyBorder="1" applyAlignment="1">
      <alignment horizontal="left" vertical="top" wrapText="1"/>
    </xf>
    <xf numFmtId="0" fontId="14" fillId="0" borderId="10" xfId="3" applyFont="1" applyFill="1" applyBorder="1" applyAlignment="1">
      <alignment horizontal="left" vertical="top" wrapText="1"/>
    </xf>
    <xf numFmtId="0" fontId="14" fillId="0" borderId="34" xfId="3" applyFont="1" applyFill="1" applyBorder="1" applyAlignment="1">
      <alignment horizontal="left" vertical="top" wrapText="1"/>
    </xf>
    <xf numFmtId="14" fontId="3" fillId="0" borderId="10" xfId="3" applyNumberFormat="1" applyFont="1" applyFill="1" applyBorder="1" applyAlignment="1">
      <alignment horizontal="center" vertical="center"/>
    </xf>
    <xf numFmtId="14" fontId="3" fillId="0" borderId="5" xfId="3" applyNumberFormat="1" applyFont="1" applyFill="1" applyBorder="1" applyAlignment="1">
      <alignment horizontal="center" vertical="center"/>
    </xf>
    <xf numFmtId="0" fontId="3" fillId="0" borderId="14" xfId="3" applyFont="1" applyFill="1" applyBorder="1" applyAlignment="1">
      <alignment horizontal="left" vertical="center"/>
    </xf>
    <xf numFmtId="0" fontId="3" fillId="0" borderId="13" xfId="3" applyFont="1" applyFill="1" applyBorder="1" applyAlignment="1">
      <alignment horizontal="left" vertical="center"/>
    </xf>
    <xf numFmtId="0" fontId="3" fillId="0" borderId="15" xfId="3" applyFont="1" applyFill="1" applyBorder="1" applyAlignment="1">
      <alignment horizontal="left" vertical="center"/>
    </xf>
    <xf numFmtId="0" fontId="3" fillId="0" borderId="10" xfId="3" applyFont="1" applyFill="1" applyBorder="1" applyAlignment="1">
      <alignment horizontal="left" vertical="center"/>
    </xf>
    <xf numFmtId="0" fontId="3" fillId="0" borderId="5" xfId="3" applyFont="1" applyFill="1" applyBorder="1" applyAlignment="1">
      <alignment horizontal="left" vertical="center"/>
    </xf>
    <xf numFmtId="0" fontId="3" fillId="0" borderId="11" xfId="3" applyFont="1" applyFill="1" applyBorder="1" applyAlignment="1">
      <alignment horizontal="left" vertical="center"/>
    </xf>
    <xf numFmtId="0" fontId="3" fillId="0" borderId="7" xfId="3" applyFont="1" applyFill="1" applyBorder="1" applyAlignment="1">
      <alignment horizontal="left" vertical="center" wrapText="1"/>
    </xf>
    <xf numFmtId="0" fontId="3" fillId="0" borderId="9" xfId="3" applyFont="1" applyFill="1" applyBorder="1" applyAlignment="1">
      <alignment horizontal="left" vertical="center" wrapText="1"/>
    </xf>
    <xf numFmtId="0" fontId="3" fillId="0" borderId="8" xfId="3" applyFont="1" applyFill="1" applyBorder="1" applyAlignment="1">
      <alignment horizontal="left" vertical="center" wrapText="1"/>
    </xf>
    <xf numFmtId="0" fontId="14" fillId="0" borderId="36" xfId="3" applyFont="1" applyFill="1" applyBorder="1" applyAlignment="1">
      <alignment horizontal="left"/>
    </xf>
    <xf numFmtId="0" fontId="14" fillId="0" borderId="40" xfId="3" applyFont="1" applyFill="1" applyBorder="1" applyAlignment="1">
      <alignment horizontal="left"/>
    </xf>
    <xf numFmtId="0" fontId="14" fillId="0" borderId="32" xfId="3" applyFont="1" applyFill="1" applyBorder="1" applyAlignment="1">
      <alignment horizontal="left" vertical="top" wrapText="1"/>
    </xf>
    <xf numFmtId="0" fontId="14" fillId="0" borderId="2" xfId="3" applyFont="1" applyFill="1" applyBorder="1" applyAlignment="1">
      <alignment horizontal="left" vertical="top" wrapText="1"/>
    </xf>
    <xf numFmtId="0" fontId="14" fillId="0" borderId="33" xfId="3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14" fillId="0" borderId="53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top" wrapText="1"/>
    </xf>
    <xf numFmtId="0" fontId="14" fillId="0" borderId="34" xfId="0" applyFont="1" applyFill="1" applyBorder="1" applyAlignment="1">
      <alignment horizontal="left" vertical="top" wrapText="1"/>
    </xf>
    <xf numFmtId="14" fontId="3" fillId="0" borderId="10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14" fillId="0" borderId="12" xfId="3" applyFont="1" applyFill="1" applyBorder="1" applyAlignment="1">
      <alignment horizontal="left" wrapText="1"/>
    </xf>
    <xf numFmtId="0" fontId="14" fillId="0" borderId="13" xfId="3" applyFont="1" applyFill="1" applyBorder="1" applyAlignment="1">
      <alignment horizontal="left" wrapText="1"/>
    </xf>
    <xf numFmtId="0" fontId="14" fillId="0" borderId="16" xfId="3" applyFont="1" applyFill="1" applyBorder="1" applyAlignment="1">
      <alignment horizontal="left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25" xfId="0" applyFont="1" applyFill="1" applyBorder="1" applyAlignment="1">
      <alignment horizontal="left" vertical="center" wrapText="1"/>
    </xf>
    <xf numFmtId="0" fontId="3" fillId="0" borderId="2" xfId="6" applyFont="1" applyFill="1" applyBorder="1" applyAlignment="1">
      <alignment horizontal="left" vertical="center"/>
    </xf>
    <xf numFmtId="0" fontId="3" fillId="0" borderId="3" xfId="6" applyFont="1" applyFill="1" applyBorder="1" applyAlignment="1">
      <alignment horizontal="left" vertical="center"/>
    </xf>
    <xf numFmtId="0" fontId="3" fillId="0" borderId="1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3" fillId="0" borderId="57" xfId="0" applyFont="1" applyFill="1" applyBorder="1" applyAlignment="1">
      <alignment horizontal="left" vertical="center" wrapText="1"/>
    </xf>
    <xf numFmtId="0" fontId="3" fillId="0" borderId="14" xfId="5" applyFont="1" applyFill="1" applyBorder="1" applyAlignment="1">
      <alignment horizontal="left" vertical="center"/>
    </xf>
    <xf numFmtId="0" fontId="3" fillId="0" borderId="13" xfId="5" applyFont="1" applyFill="1" applyBorder="1" applyAlignment="1">
      <alignment horizontal="left" vertical="center"/>
    </xf>
    <xf numFmtId="0" fontId="3" fillId="0" borderId="15" xfId="5" applyFont="1" applyFill="1" applyBorder="1" applyAlignment="1">
      <alignment horizontal="left" vertical="center"/>
    </xf>
    <xf numFmtId="0" fontId="3" fillId="0" borderId="20" xfId="3" applyFont="1" applyFill="1" applyBorder="1" applyAlignment="1">
      <alignment horizontal="left" vertical="center"/>
    </xf>
    <xf numFmtId="0" fontId="3" fillId="0" borderId="19" xfId="3" applyFont="1" applyFill="1" applyBorder="1" applyAlignment="1">
      <alignment horizontal="left" vertical="center"/>
    </xf>
    <xf numFmtId="0" fontId="14" fillId="0" borderId="13" xfId="3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horizontal="center" vertical="center" wrapText="1"/>
    </xf>
    <xf numFmtId="0" fontId="14" fillId="0" borderId="2" xfId="5" applyFont="1" applyFill="1" applyBorder="1" applyAlignment="1">
      <alignment horizontal="center" vertical="center" wrapText="1"/>
    </xf>
    <xf numFmtId="0" fontId="14" fillId="0" borderId="33" xfId="5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vertical="center" wrapText="1"/>
    </xf>
    <xf numFmtId="0" fontId="3" fillId="0" borderId="2" xfId="6" applyFont="1" applyFill="1" applyBorder="1" applyAlignment="1">
      <alignment horizontal="left" vertical="center" wrapText="1"/>
    </xf>
    <xf numFmtId="0" fontId="3" fillId="0" borderId="3" xfId="6" applyFont="1" applyFill="1" applyBorder="1" applyAlignment="1">
      <alignment horizontal="left" vertical="center" wrapText="1"/>
    </xf>
    <xf numFmtId="0" fontId="3" fillId="0" borderId="21" xfId="5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4" fillId="0" borderId="13" xfId="5" applyFont="1" applyFill="1" applyBorder="1" applyAlignment="1">
      <alignment horizontal="center" wrapText="1"/>
    </xf>
    <xf numFmtId="0" fontId="14" fillId="0" borderId="16" xfId="5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3" fillId="0" borderId="6" xfId="1" applyFont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vertical="center" wrapText="1"/>
    </xf>
    <xf numFmtId="0" fontId="14" fillId="0" borderId="16" xfId="5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4" xfId="3" applyFont="1" applyFill="1" applyBorder="1" applyAlignment="1">
      <alignment horizontal="left" vertical="center" wrapText="1"/>
    </xf>
    <xf numFmtId="0" fontId="3" fillId="0" borderId="10" xfId="3" applyFont="1" applyFill="1" applyBorder="1" applyAlignment="1">
      <alignment horizontal="left" vertical="center" wrapText="1"/>
    </xf>
    <xf numFmtId="0" fontId="3" fillId="0" borderId="5" xfId="3" applyFont="1" applyFill="1" applyBorder="1" applyAlignment="1">
      <alignment horizontal="left" vertical="center" wrapText="1"/>
    </xf>
    <xf numFmtId="0" fontId="3" fillId="5" borderId="9" xfId="3" applyFont="1" applyBorder="1" applyAlignment="1">
      <alignment horizontal="center" vertical="center" wrapText="1"/>
    </xf>
    <xf numFmtId="0" fontId="3" fillId="5" borderId="8" xfId="3" applyFont="1" applyBorder="1" applyAlignment="1">
      <alignment horizontal="center" vertical="center" wrapText="1"/>
    </xf>
    <xf numFmtId="0" fontId="3" fillId="5" borderId="7" xfId="3" applyFont="1" applyBorder="1" applyAlignment="1">
      <alignment horizontal="left" vertical="center" wrapText="1"/>
    </xf>
    <xf numFmtId="0" fontId="3" fillId="5" borderId="9" xfId="3" applyFont="1" applyBorder="1" applyAlignment="1">
      <alignment horizontal="left" vertical="center" wrapText="1"/>
    </xf>
    <xf numFmtId="0" fontId="3" fillId="5" borderId="8" xfId="3" applyFont="1" applyBorder="1" applyAlignment="1">
      <alignment horizontal="left" vertical="center" wrapText="1"/>
    </xf>
    <xf numFmtId="0" fontId="3" fillId="5" borderId="2" xfId="3" applyFont="1" applyBorder="1" applyAlignment="1">
      <alignment horizontal="center" vertical="center" wrapText="1"/>
    </xf>
    <xf numFmtId="0" fontId="3" fillId="5" borderId="3" xfId="3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5" borderId="1" xfId="3" applyFont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left"/>
    </xf>
    <xf numFmtId="0" fontId="14" fillId="0" borderId="33" xfId="3" applyFont="1" applyFill="1" applyBorder="1" applyAlignment="1">
      <alignment horizontal="left"/>
    </xf>
    <xf numFmtId="0" fontId="3" fillId="0" borderId="31" xfId="0" applyFont="1" applyFill="1" applyBorder="1" applyAlignment="1">
      <alignment horizontal="left" vertical="center" wrapText="1"/>
    </xf>
    <xf numFmtId="0" fontId="3" fillId="0" borderId="29" xfId="3" applyFont="1" applyFill="1" applyBorder="1" applyAlignment="1">
      <alignment horizontal="left" vertical="center" wrapText="1"/>
    </xf>
    <xf numFmtId="0" fontId="3" fillId="0" borderId="36" xfId="3" applyFont="1" applyFill="1" applyBorder="1" applyAlignment="1">
      <alignment horizontal="left" vertical="center" wrapText="1"/>
    </xf>
    <xf numFmtId="0" fontId="14" fillId="0" borderId="13" xfId="3" applyFont="1" applyFill="1" applyBorder="1" applyAlignment="1">
      <alignment horizontal="left" vertical="center"/>
    </xf>
    <xf numFmtId="0" fontId="14" fillId="0" borderId="16" xfId="3" applyFont="1" applyFill="1" applyBorder="1" applyAlignment="1">
      <alignment horizontal="left" vertical="center"/>
    </xf>
    <xf numFmtId="0" fontId="3" fillId="0" borderId="38" xfId="3" applyFont="1" applyFill="1" applyBorder="1" applyAlignment="1">
      <alignment horizontal="left" vertical="center"/>
    </xf>
    <xf numFmtId="0" fontId="14" fillId="0" borderId="21" xfId="3" applyFont="1" applyFill="1" applyBorder="1" applyAlignment="1">
      <alignment horizontal="left" vertical="center"/>
    </xf>
    <xf numFmtId="0" fontId="14" fillId="0" borderId="27" xfId="3" applyFont="1" applyFill="1" applyBorder="1" applyAlignment="1">
      <alignment horizontal="left" vertical="center"/>
    </xf>
    <xf numFmtId="0" fontId="4" fillId="3" borderId="57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55" xfId="0" applyFont="1" applyFill="1" applyBorder="1" applyAlignment="1">
      <alignment horizontal="left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14" fillId="0" borderId="3" xfId="6" applyFont="1" applyFill="1" applyBorder="1" applyAlignment="1">
      <alignment horizontal="left" wrapText="1"/>
    </xf>
    <xf numFmtId="0" fontId="14" fillId="0" borderId="6" xfId="6" applyFont="1" applyFill="1" applyBorder="1" applyAlignment="1">
      <alignment horizontal="left" wrapText="1"/>
    </xf>
    <xf numFmtId="0" fontId="14" fillId="0" borderId="47" xfId="6" applyFont="1" applyFill="1" applyBorder="1" applyAlignment="1">
      <alignment horizontal="left" wrapText="1"/>
    </xf>
    <xf numFmtId="0" fontId="3" fillId="0" borderId="19" xfId="3" applyFont="1" applyFill="1" applyBorder="1" applyAlignment="1">
      <alignment horizontal="left" vertical="center" wrapText="1"/>
    </xf>
    <xf numFmtId="0" fontId="3" fillId="0" borderId="26" xfId="3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14" fillId="0" borderId="3" xfId="6" applyFont="1" applyFill="1" applyBorder="1" applyAlignment="1">
      <alignment horizontal="left"/>
    </xf>
    <xf numFmtId="0" fontId="14" fillId="0" borderId="6" xfId="6" applyFont="1" applyFill="1" applyBorder="1" applyAlignment="1">
      <alignment horizontal="left"/>
    </xf>
    <xf numFmtId="0" fontId="14" fillId="0" borderId="47" xfId="6" applyFont="1" applyFill="1" applyBorder="1" applyAlignment="1">
      <alignment horizontal="left"/>
    </xf>
    <xf numFmtId="0" fontId="3" fillId="0" borderId="37" xfId="3" applyFont="1" applyFill="1" applyBorder="1" applyAlignment="1">
      <alignment horizontal="left" vertical="center"/>
    </xf>
    <xf numFmtId="0" fontId="3" fillId="0" borderId="21" xfId="3" applyFont="1" applyFill="1" applyBorder="1" applyAlignment="1">
      <alignment horizontal="left" vertical="center"/>
    </xf>
    <xf numFmtId="0" fontId="14" fillId="0" borderId="21" xfId="3" applyFont="1" applyFill="1" applyBorder="1" applyAlignment="1">
      <alignment horizontal="left" vertical="center" wrapText="1"/>
    </xf>
    <xf numFmtId="0" fontId="14" fillId="0" borderId="27" xfId="3" applyFont="1" applyFill="1" applyBorder="1" applyAlignment="1">
      <alignment horizontal="left" vertical="center" wrapText="1"/>
    </xf>
    <xf numFmtId="0" fontId="14" fillId="0" borderId="47" xfId="1" applyFont="1" applyBorder="1" applyAlignment="1">
      <alignment horizontal="left" vertical="center"/>
    </xf>
    <xf numFmtId="0" fontId="14" fillId="0" borderId="64" xfId="1" applyFont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 wrapText="1"/>
    </xf>
    <xf numFmtId="0" fontId="14" fillId="0" borderId="45" xfId="5" applyFont="1" applyFill="1" applyBorder="1" applyAlignment="1">
      <alignment horizontal="left" vertical="center" wrapText="1"/>
    </xf>
    <xf numFmtId="0" fontId="3" fillId="0" borderId="9" xfId="6" applyFont="1" applyFill="1" applyBorder="1" applyAlignment="1">
      <alignment horizontal="left" vertical="center"/>
    </xf>
    <xf numFmtId="0" fontId="3" fillId="0" borderId="8" xfId="6" applyFont="1" applyFill="1" applyBorder="1" applyAlignment="1">
      <alignment horizontal="left" vertical="center"/>
    </xf>
    <xf numFmtId="0" fontId="3" fillId="0" borderId="17" xfId="6" applyFont="1" applyFill="1" applyBorder="1" applyAlignment="1">
      <alignment horizontal="left" vertical="center"/>
    </xf>
    <xf numFmtId="0" fontId="14" fillId="0" borderId="48" xfId="1" applyFont="1" applyBorder="1" applyAlignment="1">
      <alignment horizontal="left" vertical="center"/>
    </xf>
    <xf numFmtId="0" fontId="4" fillId="5" borderId="1" xfId="3" applyFont="1" applyBorder="1" applyAlignment="1">
      <alignment horizontal="left" vertical="center" wrapText="1"/>
    </xf>
    <xf numFmtId="0" fontId="4" fillId="5" borderId="2" xfId="3" applyFont="1" applyBorder="1" applyAlignment="1">
      <alignment horizontal="left" vertical="center" wrapText="1"/>
    </xf>
    <xf numFmtId="0" fontId="4" fillId="5" borderId="3" xfId="3" applyFont="1" applyBorder="1" applyAlignment="1">
      <alignment horizontal="left" vertical="center" wrapText="1"/>
    </xf>
    <xf numFmtId="0" fontId="3" fillId="5" borderId="1" xfId="3" applyFont="1" applyBorder="1" applyAlignment="1">
      <alignment horizontal="left" vertical="center" wrapText="1"/>
    </xf>
    <xf numFmtId="0" fontId="3" fillId="5" borderId="2" xfId="3" applyFont="1" applyBorder="1" applyAlignment="1">
      <alignment horizontal="left" vertical="center" wrapText="1"/>
    </xf>
    <xf numFmtId="0" fontId="3" fillId="5" borderId="3" xfId="3" applyFont="1" applyBorder="1" applyAlignment="1">
      <alignment horizontal="left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5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45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3" fillId="0" borderId="63" xfId="1" applyFont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14" fillId="0" borderId="13" xfId="3" applyFont="1" applyFill="1" applyBorder="1" applyAlignment="1">
      <alignment horizontal="left" vertical="center" wrapText="1"/>
    </xf>
    <xf numFmtId="0" fontId="14" fillId="0" borderId="16" xfId="3" applyFont="1" applyFill="1" applyBorder="1" applyAlignment="1">
      <alignment horizontal="left" vertical="center" wrapText="1"/>
    </xf>
    <xf numFmtId="0" fontId="3" fillId="0" borderId="6" xfId="6" applyFont="1" applyFill="1" applyBorder="1" applyAlignment="1">
      <alignment horizontal="left" vertical="center" wrapText="1"/>
    </xf>
    <xf numFmtId="0" fontId="14" fillId="0" borderId="10" xfId="3" applyFont="1" applyFill="1" applyBorder="1" applyAlignment="1">
      <alignment horizontal="left" wrapText="1"/>
    </xf>
    <xf numFmtId="0" fontId="14" fillId="0" borderId="34" xfId="3" applyFont="1" applyFill="1" applyBorder="1" applyAlignment="1">
      <alignment horizontal="left" wrapText="1"/>
    </xf>
    <xf numFmtId="0" fontId="14" fillId="0" borderId="18" xfId="3" applyFont="1" applyFill="1" applyBorder="1" applyAlignment="1">
      <alignment horizontal="left" vertical="center" wrapText="1"/>
    </xf>
    <xf numFmtId="0" fontId="14" fillId="0" borderId="19" xfId="3" applyFont="1" applyFill="1" applyBorder="1" applyAlignment="1">
      <alignment horizontal="left" vertical="center" wrapText="1"/>
    </xf>
    <xf numFmtId="0" fontId="14" fillId="0" borderId="25" xfId="3" applyFont="1" applyFill="1" applyBorder="1" applyAlignment="1">
      <alignment horizontal="left" vertical="center" wrapText="1"/>
    </xf>
    <xf numFmtId="0" fontId="4" fillId="5" borderId="29" xfId="3" applyFont="1" applyBorder="1" applyAlignment="1">
      <alignment horizontal="left" vertical="center" wrapText="1"/>
    </xf>
    <xf numFmtId="0" fontId="4" fillId="5" borderId="36" xfId="3" applyFont="1" applyBorder="1" applyAlignment="1">
      <alignment horizontal="left" vertical="center" wrapText="1"/>
    </xf>
    <xf numFmtId="0" fontId="4" fillId="5" borderId="28" xfId="3" applyFont="1" applyBorder="1" applyAlignment="1">
      <alignment horizontal="left" vertical="center" wrapText="1"/>
    </xf>
    <xf numFmtId="0" fontId="3" fillId="0" borderId="41" xfId="3" applyFont="1" applyFill="1" applyBorder="1" applyAlignment="1">
      <alignment horizontal="left" vertical="center"/>
    </xf>
    <xf numFmtId="14" fontId="3" fillId="0" borderId="36" xfId="0" applyNumberFormat="1" applyFont="1" applyFill="1" applyBorder="1" applyAlignment="1">
      <alignment horizontal="center" vertical="center"/>
    </xf>
    <xf numFmtId="14" fontId="3" fillId="0" borderId="28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 wrapText="1"/>
    </xf>
    <xf numFmtId="0" fontId="3" fillId="0" borderId="43" xfId="0" applyFont="1" applyFill="1" applyBorder="1" applyAlignment="1">
      <alignment horizontal="left" vertical="center" wrapText="1"/>
    </xf>
    <xf numFmtId="14" fontId="3" fillId="0" borderId="9" xfId="0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4" fontId="3" fillId="0" borderId="23" xfId="0" applyNumberFormat="1" applyFont="1" applyFill="1" applyBorder="1" applyAlignment="1">
      <alignment horizontal="center" vertical="center"/>
    </xf>
    <xf numFmtId="14" fontId="3" fillId="0" borderId="30" xfId="0" applyNumberFormat="1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5" borderId="10" xfId="3" applyFont="1" applyBorder="1" applyAlignment="1">
      <alignment horizontal="center" vertical="center" wrapText="1"/>
    </xf>
    <xf numFmtId="0" fontId="3" fillId="5" borderId="5" xfId="3" applyFont="1" applyBorder="1" applyAlignment="1">
      <alignment horizontal="center" vertical="center" wrapText="1"/>
    </xf>
    <xf numFmtId="0" fontId="4" fillId="5" borderId="4" xfId="3" applyFont="1" applyBorder="1" applyAlignment="1">
      <alignment horizontal="left" vertical="center" wrapText="1"/>
    </xf>
    <xf numFmtId="0" fontId="4" fillId="5" borderId="10" xfId="3" applyFont="1" applyBorder="1" applyAlignment="1">
      <alignment horizontal="left" vertical="center" wrapText="1"/>
    </xf>
    <xf numFmtId="0" fontId="4" fillId="5" borderId="5" xfId="3" applyFont="1" applyBorder="1" applyAlignment="1">
      <alignment horizontal="left" vertical="center" wrapText="1"/>
    </xf>
  </cellXfs>
  <cellStyles count="7">
    <cellStyle name="Акцент2" xfId="6" builtinId="33"/>
    <cellStyle name="Нейтральный" xfId="5" builtinId="28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Плохой" xfId="4" builtinId="27"/>
    <cellStyle name="Хороший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P102"/>
  <sheetViews>
    <sheetView tabSelected="1" view="pageBreakPreview" zoomScale="115" zoomScaleNormal="100" zoomScaleSheetLayoutView="115" workbookViewId="0">
      <selection activeCell="AA14" sqref="AA14"/>
    </sheetView>
  </sheetViews>
  <sheetFormatPr defaultRowHeight="15.75" outlineLevelRow="1" x14ac:dyDescent="0.25"/>
  <cols>
    <col min="1" max="1" width="6.85546875" style="2" customWidth="1"/>
    <col min="2" max="2" width="12" style="1" bestFit="1" customWidth="1"/>
    <col min="3" max="4" width="5.7109375" style="1" customWidth="1"/>
    <col min="5" max="24" width="4.140625" style="1" customWidth="1"/>
    <col min="25" max="25" width="14.7109375" style="1" customWidth="1"/>
    <col min="26" max="26" width="9.28515625" style="1" bestFit="1" customWidth="1"/>
    <col min="27" max="27" width="9.140625" style="1"/>
    <col min="28" max="28" width="14" style="1" bestFit="1" customWidth="1"/>
    <col min="29" max="29" width="15.85546875" style="5" customWidth="1"/>
    <col min="30" max="30" width="12.5703125" style="1" customWidth="1"/>
    <col min="31" max="41" width="4.5703125" style="1" customWidth="1"/>
    <col min="42" max="42" width="14.7109375" style="1" hidden="1" customWidth="1"/>
    <col min="43" max="16384" width="9.140625" style="1"/>
  </cols>
  <sheetData>
    <row r="1" spans="1:42" ht="18.75" x14ac:dyDescent="0.25">
      <c r="A1" s="409" t="s">
        <v>153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409"/>
      <c r="AN1" s="409"/>
      <c r="AO1" s="409"/>
      <c r="AP1" s="23"/>
    </row>
    <row r="3" spans="1:42" ht="16.5" thickBot="1" x14ac:dyDescent="0.3">
      <c r="A3" s="72" t="s">
        <v>0</v>
      </c>
      <c r="B3" s="430" t="s">
        <v>55</v>
      </c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1"/>
      <c r="W3" s="431"/>
      <c r="X3" s="431"/>
      <c r="Y3" s="431"/>
      <c r="Z3" s="431"/>
      <c r="AA3" s="73"/>
      <c r="AB3" s="73"/>
      <c r="AC3" s="74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5"/>
    </row>
    <row r="4" spans="1:42" s="7" customFormat="1" ht="39.75" customHeight="1" thickBot="1" x14ac:dyDescent="0.3">
      <c r="A4" s="76" t="s">
        <v>57</v>
      </c>
      <c r="B4" s="77" t="s">
        <v>56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439" t="s">
        <v>64</v>
      </c>
      <c r="S4" s="439"/>
      <c r="T4" s="439"/>
      <c r="U4" s="439"/>
      <c r="V4" s="439"/>
      <c r="W4" s="439"/>
      <c r="X4" s="426"/>
      <c r="Y4" s="418" t="s">
        <v>65</v>
      </c>
      <c r="Z4" s="419"/>
      <c r="AA4" s="425" t="s">
        <v>173</v>
      </c>
      <c r="AB4" s="426"/>
      <c r="AC4" s="79" t="s">
        <v>152</v>
      </c>
      <c r="AD4" s="31" t="s">
        <v>1</v>
      </c>
      <c r="AE4" s="427" t="s">
        <v>16</v>
      </c>
      <c r="AF4" s="427"/>
      <c r="AG4" s="427"/>
      <c r="AH4" s="427"/>
      <c r="AI4" s="427"/>
      <c r="AJ4" s="427"/>
      <c r="AK4" s="427"/>
      <c r="AL4" s="427"/>
      <c r="AM4" s="427"/>
      <c r="AN4" s="427"/>
      <c r="AO4" s="419"/>
    </row>
    <row r="5" spans="1:42" s="7" customFormat="1" ht="22.5" customHeight="1" x14ac:dyDescent="0.25">
      <c r="A5" s="80" t="s">
        <v>59</v>
      </c>
      <c r="B5" s="440" t="s">
        <v>58</v>
      </c>
      <c r="C5" s="441"/>
      <c r="D5" s="441"/>
      <c r="E5" s="441"/>
      <c r="F5" s="441"/>
      <c r="G5" s="441"/>
      <c r="H5" s="441"/>
      <c r="I5" s="441"/>
      <c r="J5" s="441"/>
      <c r="K5" s="441"/>
      <c r="L5" s="441"/>
      <c r="M5" s="441"/>
      <c r="N5" s="441"/>
      <c r="O5" s="441"/>
      <c r="P5" s="441"/>
      <c r="Q5" s="441"/>
      <c r="R5" s="441"/>
      <c r="S5" s="441"/>
      <c r="T5" s="441"/>
      <c r="U5" s="441"/>
      <c r="V5" s="441"/>
      <c r="W5" s="441"/>
      <c r="X5" s="441"/>
      <c r="Y5" s="441"/>
      <c r="Z5" s="441"/>
      <c r="AA5" s="441"/>
      <c r="AB5" s="441"/>
      <c r="AC5" s="441"/>
      <c r="AD5" s="441"/>
      <c r="AE5" s="441"/>
      <c r="AF5" s="441"/>
      <c r="AG5" s="441"/>
      <c r="AH5" s="441"/>
      <c r="AI5" s="441"/>
      <c r="AJ5" s="441"/>
      <c r="AK5" s="441"/>
      <c r="AL5" s="441"/>
      <c r="AM5" s="441"/>
      <c r="AN5" s="441"/>
      <c r="AO5" s="442"/>
    </row>
    <row r="6" spans="1:42" s="7" customFormat="1" ht="22.5" customHeight="1" x14ac:dyDescent="0.25">
      <c r="A6" s="81"/>
      <c r="B6" s="82" t="s">
        <v>60</v>
      </c>
      <c r="C6" s="432" t="s">
        <v>61</v>
      </c>
      <c r="D6" s="433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4"/>
      <c r="Y6" s="538">
        <v>98</v>
      </c>
      <c r="Z6" s="539"/>
      <c r="AA6" s="534">
        <f>AC87</f>
        <v>11889.430996638655</v>
      </c>
      <c r="AB6" s="535"/>
      <c r="AC6" s="83">
        <f>Y6*AA6</f>
        <v>1165164.2376705883</v>
      </c>
      <c r="AD6" s="84"/>
      <c r="AE6" s="410"/>
      <c r="AF6" s="411"/>
      <c r="AG6" s="411"/>
      <c r="AH6" s="411"/>
      <c r="AI6" s="411"/>
      <c r="AJ6" s="411"/>
      <c r="AK6" s="411"/>
      <c r="AL6" s="411"/>
      <c r="AM6" s="411"/>
      <c r="AN6" s="411"/>
      <c r="AO6" s="412"/>
    </row>
    <row r="7" spans="1:42" s="7" customFormat="1" ht="22.5" customHeight="1" thickBot="1" x14ac:dyDescent="0.3">
      <c r="A7" s="85"/>
      <c r="B7" s="86" t="s">
        <v>62</v>
      </c>
      <c r="C7" s="435" t="s">
        <v>63</v>
      </c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7"/>
      <c r="X7" s="438"/>
      <c r="Y7" s="540">
        <v>21</v>
      </c>
      <c r="Z7" s="541"/>
      <c r="AA7" s="536">
        <f>AC86</f>
        <v>11889.430996638655</v>
      </c>
      <c r="AB7" s="537"/>
      <c r="AC7" s="87">
        <f>Y7*AA7</f>
        <v>249678.05092941175</v>
      </c>
      <c r="AD7" s="88"/>
      <c r="AE7" s="413"/>
      <c r="AF7" s="414"/>
      <c r="AG7" s="414"/>
      <c r="AH7" s="414"/>
      <c r="AI7" s="414"/>
      <c r="AJ7" s="414"/>
      <c r="AK7" s="414"/>
      <c r="AL7" s="414"/>
      <c r="AM7" s="414"/>
      <c r="AN7" s="414"/>
      <c r="AO7" s="415"/>
    </row>
    <row r="8" spans="1:42" ht="16.5" thickBot="1" x14ac:dyDescent="0.3">
      <c r="A8" s="89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388"/>
      <c r="X8" s="389"/>
      <c r="Y8" s="389"/>
      <c r="Z8" s="389"/>
      <c r="AA8" s="389"/>
      <c r="AB8" s="429"/>
      <c r="AC8" s="90">
        <f>SUM(AC6:AC7)</f>
        <v>1414842.2886000001</v>
      </c>
      <c r="AD8" s="91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</row>
    <row r="9" spans="1:42" ht="16.5" thickBot="1" x14ac:dyDescent="0.3">
      <c r="A9" s="92" t="s">
        <v>2</v>
      </c>
      <c r="B9" s="388" t="s">
        <v>174</v>
      </c>
      <c r="C9" s="389"/>
      <c r="D9" s="389"/>
      <c r="E9" s="389"/>
      <c r="F9" s="389"/>
      <c r="G9" s="389"/>
      <c r="H9" s="389"/>
      <c r="I9" s="389"/>
      <c r="J9" s="389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93"/>
      <c r="AB9" s="93"/>
      <c r="AC9" s="94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5"/>
      <c r="AP9" s="10" t="s">
        <v>90</v>
      </c>
    </row>
    <row r="10" spans="1:42" ht="16.5" thickBot="1" x14ac:dyDescent="0.3">
      <c r="A10" s="89" t="s">
        <v>5</v>
      </c>
      <c r="B10" s="390" t="s">
        <v>33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2"/>
      <c r="AE10" s="453"/>
      <c r="AF10" s="454"/>
      <c r="AG10" s="454"/>
      <c r="AH10" s="454"/>
      <c r="AI10" s="454"/>
      <c r="AJ10" s="454"/>
      <c r="AK10" s="454"/>
      <c r="AL10" s="454"/>
      <c r="AM10" s="454"/>
      <c r="AN10" s="454"/>
      <c r="AO10" s="455"/>
    </row>
    <row r="11" spans="1:42" s="3" customFormat="1" ht="32.25" customHeight="1" thickBot="1" x14ac:dyDescent="0.3">
      <c r="A11" s="96" t="s">
        <v>32</v>
      </c>
      <c r="B11" s="97" t="s">
        <v>26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9"/>
      <c r="Y11" s="100" t="s">
        <v>80</v>
      </c>
      <c r="Z11" s="101" t="s">
        <v>4</v>
      </c>
      <c r="AA11" s="400" t="s">
        <v>13</v>
      </c>
      <c r="AB11" s="401"/>
      <c r="AC11" s="101" t="s">
        <v>19</v>
      </c>
      <c r="AD11" s="32" t="s">
        <v>1</v>
      </c>
      <c r="AE11" s="421" t="s">
        <v>16</v>
      </c>
      <c r="AF11" s="421"/>
      <c r="AG11" s="421"/>
      <c r="AH11" s="421"/>
      <c r="AI11" s="421"/>
      <c r="AJ11" s="421"/>
      <c r="AK11" s="421"/>
      <c r="AL11" s="421"/>
      <c r="AM11" s="421"/>
      <c r="AN11" s="421"/>
      <c r="AO11" s="422"/>
      <c r="AP11" s="8" t="s">
        <v>91</v>
      </c>
    </row>
    <row r="12" spans="1:42" ht="65.25" customHeight="1" thickBot="1" x14ac:dyDescent="0.3">
      <c r="A12" s="6"/>
      <c r="B12" s="102" t="s">
        <v>156</v>
      </c>
      <c r="C12" s="391" t="s">
        <v>27</v>
      </c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392"/>
      <c r="O12" s="392"/>
      <c r="P12" s="392"/>
      <c r="Q12" s="392"/>
      <c r="R12" s="392"/>
      <c r="S12" s="392"/>
      <c r="T12" s="392"/>
      <c r="U12" s="392"/>
      <c r="V12" s="392"/>
      <c r="W12" s="392"/>
      <c r="X12" s="393"/>
      <c r="Y12" s="103" t="s">
        <v>82</v>
      </c>
      <c r="Z12" s="104">
        <v>10</v>
      </c>
      <c r="AA12" s="105"/>
      <c r="AB12" s="106">
        <v>15000</v>
      </c>
      <c r="AC12" s="107">
        <f>Z12*AB12</f>
        <v>150000</v>
      </c>
      <c r="AD12" s="108">
        <f>AC12/$AC$83</f>
        <v>0.10601888366542001</v>
      </c>
      <c r="AE12" s="416" t="s">
        <v>154</v>
      </c>
      <c r="AF12" s="416"/>
      <c r="AG12" s="416"/>
      <c r="AH12" s="416"/>
      <c r="AI12" s="416"/>
      <c r="AJ12" s="416"/>
      <c r="AK12" s="416"/>
      <c r="AL12" s="416"/>
      <c r="AM12" s="416"/>
      <c r="AN12" s="416"/>
      <c r="AO12" s="417"/>
    </row>
    <row r="13" spans="1:42" ht="96.75" customHeight="1" thickBot="1" x14ac:dyDescent="0.3">
      <c r="A13" s="14"/>
      <c r="B13" s="109" t="s">
        <v>34</v>
      </c>
      <c r="C13" s="394" t="s">
        <v>28</v>
      </c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  <c r="P13" s="395"/>
      <c r="Q13" s="395"/>
      <c r="R13" s="395"/>
      <c r="S13" s="395"/>
      <c r="T13" s="395"/>
      <c r="U13" s="395"/>
      <c r="V13" s="395"/>
      <c r="W13" s="395"/>
      <c r="X13" s="395"/>
      <c r="Y13" s="110" t="s">
        <v>8</v>
      </c>
      <c r="Z13" s="110">
        <v>3</v>
      </c>
      <c r="AA13" s="111"/>
      <c r="AB13" s="112">
        <v>10740</v>
      </c>
      <c r="AC13" s="113">
        <f>Z13*AB13</f>
        <v>32220</v>
      </c>
      <c r="AD13" s="108">
        <f>AC13/$AC$83</f>
        <v>2.2772856211332217E-2</v>
      </c>
      <c r="AE13" s="396" t="s">
        <v>213</v>
      </c>
      <c r="AF13" s="396"/>
      <c r="AG13" s="396"/>
      <c r="AH13" s="396"/>
      <c r="AI13" s="396"/>
      <c r="AJ13" s="396"/>
      <c r="AK13" s="396"/>
      <c r="AL13" s="396"/>
      <c r="AM13" s="396"/>
      <c r="AN13" s="396"/>
      <c r="AO13" s="397"/>
    </row>
    <row r="14" spans="1:42" ht="72.75" customHeight="1" thickBot="1" x14ac:dyDescent="0.3">
      <c r="A14" s="6"/>
      <c r="B14" s="29" t="s">
        <v>35</v>
      </c>
      <c r="C14" s="391" t="s">
        <v>29</v>
      </c>
      <c r="D14" s="392"/>
      <c r="E14" s="392"/>
      <c r="F14" s="392"/>
      <c r="G14" s="392"/>
      <c r="H14" s="392"/>
      <c r="I14" s="392"/>
      <c r="J14" s="392"/>
      <c r="K14" s="392"/>
      <c r="L14" s="392"/>
      <c r="M14" s="392"/>
      <c r="N14" s="392"/>
      <c r="O14" s="392"/>
      <c r="P14" s="392"/>
      <c r="Q14" s="392"/>
      <c r="R14" s="392"/>
      <c r="S14" s="392"/>
      <c r="T14" s="392"/>
      <c r="U14" s="392"/>
      <c r="V14" s="392"/>
      <c r="W14" s="392"/>
      <c r="X14" s="393"/>
      <c r="Y14" s="114" t="s">
        <v>81</v>
      </c>
      <c r="Z14" s="104">
        <v>26</v>
      </c>
      <c r="AA14" s="104"/>
      <c r="AB14" s="115">
        <v>5917.36</v>
      </c>
      <c r="AC14" s="107">
        <f>Z14*AB14</f>
        <v>153851.35999999999</v>
      </c>
      <c r="AD14" s="108">
        <f>AC14/$AC$83</f>
        <v>0.108740996250711</v>
      </c>
      <c r="AE14" s="398" t="s">
        <v>175</v>
      </c>
      <c r="AF14" s="398"/>
      <c r="AG14" s="398"/>
      <c r="AH14" s="398"/>
      <c r="AI14" s="398"/>
      <c r="AJ14" s="398"/>
      <c r="AK14" s="398"/>
      <c r="AL14" s="398"/>
      <c r="AM14" s="398"/>
      <c r="AN14" s="398"/>
      <c r="AO14" s="399"/>
    </row>
    <row r="15" spans="1:42" ht="48.75" customHeight="1" thickBot="1" x14ac:dyDescent="0.3">
      <c r="A15" s="13"/>
      <c r="B15" s="116" t="s">
        <v>36</v>
      </c>
      <c r="C15" s="405" t="s">
        <v>150</v>
      </c>
      <c r="D15" s="405"/>
      <c r="E15" s="405"/>
      <c r="F15" s="405"/>
      <c r="G15" s="405"/>
      <c r="H15" s="405"/>
      <c r="I15" s="405"/>
      <c r="J15" s="405"/>
      <c r="K15" s="405"/>
      <c r="L15" s="405"/>
      <c r="M15" s="405"/>
      <c r="N15" s="405"/>
      <c r="O15" s="405"/>
      <c r="P15" s="405"/>
      <c r="Q15" s="405"/>
      <c r="R15" s="405"/>
      <c r="S15" s="405"/>
      <c r="T15" s="405"/>
      <c r="U15" s="405"/>
      <c r="V15" s="405"/>
      <c r="W15" s="405"/>
      <c r="X15" s="405"/>
      <c r="Y15" s="117" t="s">
        <v>8</v>
      </c>
      <c r="Z15" s="117">
        <v>5</v>
      </c>
      <c r="AA15" s="118"/>
      <c r="AB15" s="119">
        <v>12500</v>
      </c>
      <c r="AC15" s="120">
        <f>AB15*Z15</f>
        <v>62500</v>
      </c>
      <c r="AD15" s="108">
        <f>AC15/$AC$83</f>
        <v>4.4174534860591669E-2</v>
      </c>
      <c r="AE15" s="423" t="s">
        <v>172</v>
      </c>
      <c r="AF15" s="423"/>
      <c r="AG15" s="423"/>
      <c r="AH15" s="423"/>
      <c r="AI15" s="423"/>
      <c r="AJ15" s="423"/>
      <c r="AK15" s="423"/>
      <c r="AL15" s="423"/>
      <c r="AM15" s="423"/>
      <c r="AN15" s="423"/>
      <c r="AO15" s="424"/>
    </row>
    <row r="16" spans="1:42" ht="15.75" customHeight="1" x14ac:dyDescent="0.25">
      <c r="A16" s="121"/>
      <c r="B16" s="122" t="s">
        <v>37</v>
      </c>
      <c r="C16" s="406" t="s">
        <v>66</v>
      </c>
      <c r="D16" s="407"/>
      <c r="E16" s="407"/>
      <c r="F16" s="407"/>
      <c r="G16" s="407"/>
      <c r="H16" s="407"/>
      <c r="I16" s="407"/>
      <c r="J16" s="407"/>
      <c r="K16" s="407"/>
      <c r="L16" s="407"/>
      <c r="M16" s="407"/>
      <c r="N16" s="407"/>
      <c r="O16" s="407"/>
      <c r="P16" s="407"/>
      <c r="Q16" s="407"/>
      <c r="R16" s="407"/>
      <c r="S16" s="407"/>
      <c r="T16" s="407"/>
      <c r="U16" s="407"/>
      <c r="V16" s="407"/>
      <c r="W16" s="407"/>
      <c r="X16" s="407"/>
      <c r="Y16" s="407"/>
      <c r="Z16" s="407"/>
      <c r="AA16" s="407"/>
      <c r="AB16" s="407"/>
      <c r="AC16" s="407"/>
      <c r="AD16" s="408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80"/>
    </row>
    <row r="17" spans="1:41" s="22" customFormat="1" ht="20.25" customHeight="1" x14ac:dyDescent="0.25">
      <c r="A17" s="16"/>
      <c r="B17" s="30"/>
      <c r="C17" s="39" t="s">
        <v>157</v>
      </c>
      <c r="D17" s="40"/>
      <c r="E17" s="402" t="s">
        <v>11</v>
      </c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  <c r="W17" s="403"/>
      <c r="X17" s="404"/>
      <c r="Y17" s="41" t="s">
        <v>12</v>
      </c>
      <c r="Z17" s="42"/>
      <c r="AA17" s="43"/>
      <c r="AB17" s="44">
        <v>20000</v>
      </c>
      <c r="AC17" s="44">
        <v>20000</v>
      </c>
      <c r="AD17" s="45">
        <f>AC17/$AC$83</f>
        <v>1.4135851155389333E-2</v>
      </c>
      <c r="AE17" s="281"/>
      <c r="AF17" s="281"/>
      <c r="AG17" s="281"/>
      <c r="AH17" s="281"/>
      <c r="AI17" s="281"/>
      <c r="AJ17" s="281"/>
      <c r="AK17" s="281"/>
      <c r="AL17" s="281"/>
      <c r="AM17" s="281"/>
      <c r="AN17" s="281"/>
      <c r="AO17" s="282"/>
    </row>
    <row r="18" spans="1:41" ht="27.75" customHeight="1" x14ac:dyDescent="0.25">
      <c r="A18" s="16"/>
      <c r="B18" s="30"/>
      <c r="C18" s="123" t="s">
        <v>158</v>
      </c>
      <c r="D18" s="40"/>
      <c r="E18" s="385" t="s">
        <v>176</v>
      </c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7"/>
      <c r="Y18" s="124" t="s">
        <v>12</v>
      </c>
      <c r="Z18" s="125"/>
      <c r="AA18" s="126"/>
      <c r="AB18" s="127">
        <v>50000</v>
      </c>
      <c r="AC18" s="127">
        <v>50000</v>
      </c>
      <c r="AD18" s="45">
        <f>AC18/$AC$83</f>
        <v>3.5339627888473335E-2</v>
      </c>
      <c r="AE18" s="283"/>
      <c r="AF18" s="284"/>
      <c r="AG18" s="284"/>
      <c r="AH18" s="284"/>
      <c r="AI18" s="284"/>
      <c r="AJ18" s="284"/>
      <c r="AK18" s="284"/>
      <c r="AL18" s="284"/>
      <c r="AM18" s="284"/>
      <c r="AN18" s="284"/>
      <c r="AO18" s="285"/>
    </row>
    <row r="19" spans="1:41" ht="20.25" customHeight="1" thickBot="1" x14ac:dyDescent="0.3">
      <c r="A19" s="18"/>
      <c r="B19" s="128"/>
      <c r="C19" s="129" t="s">
        <v>159</v>
      </c>
      <c r="D19" s="46"/>
      <c r="E19" s="443" t="s">
        <v>83</v>
      </c>
      <c r="F19" s="444"/>
      <c r="G19" s="444"/>
      <c r="H19" s="444"/>
      <c r="I19" s="444"/>
      <c r="J19" s="444"/>
      <c r="K19" s="444"/>
      <c r="L19" s="444"/>
      <c r="M19" s="444"/>
      <c r="N19" s="444"/>
      <c r="O19" s="444"/>
      <c r="P19" s="444"/>
      <c r="Q19" s="444"/>
      <c r="R19" s="444"/>
      <c r="S19" s="444"/>
      <c r="T19" s="444"/>
      <c r="U19" s="444"/>
      <c r="V19" s="444"/>
      <c r="W19" s="444"/>
      <c r="X19" s="445"/>
      <c r="Y19" s="130" t="s">
        <v>12</v>
      </c>
      <c r="Z19" s="131"/>
      <c r="AA19" s="132"/>
      <c r="AB19" s="133">
        <v>2000</v>
      </c>
      <c r="AC19" s="133">
        <v>2000</v>
      </c>
      <c r="AD19" s="47">
        <f>AC19/$AC$83</f>
        <v>1.4135851155389334E-3</v>
      </c>
      <c r="AE19" s="286"/>
      <c r="AF19" s="286"/>
      <c r="AG19" s="286"/>
      <c r="AH19" s="286"/>
      <c r="AI19" s="286"/>
      <c r="AJ19" s="286"/>
      <c r="AK19" s="286"/>
      <c r="AL19" s="286"/>
      <c r="AM19" s="286"/>
      <c r="AN19" s="286"/>
      <c r="AO19" s="287"/>
    </row>
    <row r="20" spans="1:41" ht="32.25" customHeight="1" collapsed="1" thickBot="1" x14ac:dyDescent="0.3">
      <c r="A20" s="6"/>
      <c r="B20" s="134" t="s">
        <v>38</v>
      </c>
      <c r="C20" s="311" t="s">
        <v>151</v>
      </c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135" t="s">
        <v>145</v>
      </c>
      <c r="Z20" s="135">
        <v>1</v>
      </c>
      <c r="AA20" s="134"/>
      <c r="AB20" s="308">
        <v>19836</v>
      </c>
      <c r="AC20" s="136">
        <f>Z20*AB20</f>
        <v>19836</v>
      </c>
      <c r="AD20" s="48">
        <f>AC20/$AC$83</f>
        <v>1.4019937175915142E-2</v>
      </c>
      <c r="AE20" s="318" t="s">
        <v>171</v>
      </c>
      <c r="AF20" s="318"/>
      <c r="AG20" s="318"/>
      <c r="AH20" s="318"/>
      <c r="AI20" s="318"/>
      <c r="AJ20" s="318"/>
      <c r="AK20" s="318"/>
      <c r="AL20" s="318"/>
      <c r="AM20" s="318"/>
      <c r="AN20" s="318"/>
      <c r="AO20" s="319"/>
    </row>
    <row r="21" spans="1:41" ht="15.75" hidden="1" customHeight="1" outlineLevel="1" x14ac:dyDescent="0.25">
      <c r="A21" s="37"/>
      <c r="B21" s="22"/>
      <c r="C21" s="446" t="s">
        <v>111</v>
      </c>
      <c r="D21" s="447"/>
      <c r="E21" s="448" t="s">
        <v>190</v>
      </c>
      <c r="F21" s="449"/>
      <c r="G21" s="449"/>
      <c r="H21" s="449"/>
      <c r="I21" s="449"/>
      <c r="J21" s="449"/>
      <c r="K21" s="449"/>
      <c r="L21" s="449"/>
      <c r="M21" s="449"/>
      <c r="N21" s="449"/>
      <c r="O21" s="449"/>
      <c r="P21" s="449"/>
      <c r="Q21" s="449"/>
      <c r="R21" s="449"/>
      <c r="S21" s="449"/>
      <c r="T21" s="449"/>
      <c r="U21" s="449"/>
      <c r="V21" s="449"/>
      <c r="W21" s="449"/>
      <c r="X21" s="450"/>
      <c r="Y21" s="137" t="s">
        <v>148</v>
      </c>
      <c r="Z21" s="138">
        <v>1</v>
      </c>
      <c r="AA21" s="139"/>
      <c r="AB21" s="140">
        <v>112</v>
      </c>
      <c r="AC21" s="141"/>
      <c r="AD21" s="142"/>
      <c r="AE21" s="314">
        <f>Z21*AB21</f>
        <v>112</v>
      </c>
      <c r="AF21" s="315"/>
      <c r="AG21" s="315"/>
      <c r="AH21" s="315"/>
      <c r="AI21" s="315" t="s">
        <v>149</v>
      </c>
      <c r="AJ21" s="315"/>
      <c r="AK21" s="315"/>
      <c r="AL21" s="315"/>
      <c r="AM21" s="315"/>
      <c r="AN21" s="315"/>
      <c r="AO21" s="315"/>
    </row>
    <row r="22" spans="1:41" hidden="1" outlineLevel="1" x14ac:dyDescent="0.25">
      <c r="A22" s="143"/>
      <c r="B22" s="143"/>
      <c r="C22" s="451" t="s">
        <v>112</v>
      </c>
      <c r="D22" s="452"/>
      <c r="E22" s="500" t="s">
        <v>191</v>
      </c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2"/>
      <c r="Y22" s="144" t="s">
        <v>148</v>
      </c>
      <c r="Z22" s="145">
        <v>1</v>
      </c>
      <c r="AA22" s="146"/>
      <c r="AB22" s="147">
        <v>337</v>
      </c>
      <c r="AC22" s="148"/>
      <c r="AD22" s="149"/>
      <c r="AE22" s="316">
        <f t="shared" ref="AE22:AE39" si="0">Z22*AB22</f>
        <v>337</v>
      </c>
      <c r="AF22" s="317"/>
      <c r="AG22" s="317"/>
      <c r="AH22" s="317"/>
      <c r="AI22" s="317" t="s">
        <v>149</v>
      </c>
      <c r="AJ22" s="317"/>
      <c r="AK22" s="317"/>
      <c r="AL22" s="317"/>
      <c r="AM22" s="317"/>
      <c r="AN22" s="317"/>
      <c r="AO22" s="317"/>
    </row>
    <row r="23" spans="1:41" hidden="1" outlineLevel="1" x14ac:dyDescent="0.25">
      <c r="A23" s="143"/>
      <c r="B23" s="143"/>
      <c r="C23" s="451" t="s">
        <v>124</v>
      </c>
      <c r="D23" s="452"/>
      <c r="E23" s="500" t="s">
        <v>192</v>
      </c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2"/>
      <c r="Y23" s="144" t="s">
        <v>148</v>
      </c>
      <c r="Z23" s="145">
        <v>1</v>
      </c>
      <c r="AA23" s="146"/>
      <c r="AB23" s="147">
        <v>337</v>
      </c>
      <c r="AC23" s="148"/>
      <c r="AD23" s="149"/>
      <c r="AE23" s="316">
        <f t="shared" si="0"/>
        <v>337</v>
      </c>
      <c r="AF23" s="317"/>
      <c r="AG23" s="317"/>
      <c r="AH23" s="317"/>
      <c r="AI23" s="317" t="s">
        <v>149</v>
      </c>
      <c r="AJ23" s="317"/>
      <c r="AK23" s="317"/>
      <c r="AL23" s="317"/>
      <c r="AM23" s="317"/>
      <c r="AN23" s="317"/>
      <c r="AO23" s="317"/>
    </row>
    <row r="24" spans="1:41" hidden="1" outlineLevel="1" x14ac:dyDescent="0.25">
      <c r="A24" s="143"/>
      <c r="B24" s="143"/>
      <c r="C24" s="451" t="s">
        <v>125</v>
      </c>
      <c r="D24" s="452"/>
      <c r="E24" s="500" t="s">
        <v>193</v>
      </c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2"/>
      <c r="Y24" s="144" t="s">
        <v>148</v>
      </c>
      <c r="Z24" s="145">
        <v>1</v>
      </c>
      <c r="AA24" s="146"/>
      <c r="AB24" s="147">
        <v>337</v>
      </c>
      <c r="AC24" s="148"/>
      <c r="AD24" s="149"/>
      <c r="AE24" s="316">
        <f t="shared" si="0"/>
        <v>337</v>
      </c>
      <c r="AF24" s="317"/>
      <c r="AG24" s="317"/>
      <c r="AH24" s="317"/>
      <c r="AI24" s="317" t="s">
        <v>149</v>
      </c>
      <c r="AJ24" s="317"/>
      <c r="AK24" s="317"/>
      <c r="AL24" s="317"/>
      <c r="AM24" s="317"/>
      <c r="AN24" s="317"/>
      <c r="AO24" s="317"/>
    </row>
    <row r="25" spans="1:41" hidden="1" outlineLevel="1" x14ac:dyDescent="0.25">
      <c r="A25" s="143"/>
      <c r="B25" s="143"/>
      <c r="C25" s="451" t="s">
        <v>126</v>
      </c>
      <c r="D25" s="452"/>
      <c r="E25" s="500" t="s">
        <v>194</v>
      </c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2"/>
      <c r="Y25" s="144" t="s">
        <v>148</v>
      </c>
      <c r="Z25" s="145">
        <v>1</v>
      </c>
      <c r="AA25" s="146"/>
      <c r="AB25" s="147">
        <v>504</v>
      </c>
      <c r="AC25" s="148"/>
      <c r="AD25" s="149"/>
      <c r="AE25" s="316">
        <f t="shared" si="0"/>
        <v>504</v>
      </c>
      <c r="AF25" s="317"/>
      <c r="AG25" s="317"/>
      <c r="AH25" s="317"/>
      <c r="AI25" s="317" t="s">
        <v>149</v>
      </c>
      <c r="AJ25" s="317"/>
      <c r="AK25" s="317"/>
      <c r="AL25" s="317"/>
      <c r="AM25" s="317"/>
      <c r="AN25" s="317"/>
      <c r="AO25" s="317"/>
    </row>
    <row r="26" spans="1:41" hidden="1" outlineLevel="1" x14ac:dyDescent="0.25">
      <c r="A26" s="143"/>
      <c r="B26" s="143"/>
      <c r="C26" s="451" t="s">
        <v>127</v>
      </c>
      <c r="D26" s="452"/>
      <c r="E26" s="500" t="s">
        <v>195</v>
      </c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2"/>
      <c r="Y26" s="144" t="s">
        <v>148</v>
      </c>
      <c r="Z26" s="145">
        <v>1</v>
      </c>
      <c r="AA26" s="146"/>
      <c r="AB26" s="147">
        <v>516</v>
      </c>
      <c r="AC26" s="148"/>
      <c r="AD26" s="149"/>
      <c r="AE26" s="316">
        <f t="shared" si="0"/>
        <v>516</v>
      </c>
      <c r="AF26" s="317"/>
      <c r="AG26" s="317"/>
      <c r="AH26" s="317"/>
      <c r="AI26" s="317" t="s">
        <v>149</v>
      </c>
      <c r="AJ26" s="317"/>
      <c r="AK26" s="317"/>
      <c r="AL26" s="317"/>
      <c r="AM26" s="317"/>
      <c r="AN26" s="317"/>
      <c r="AO26" s="317"/>
    </row>
    <row r="27" spans="1:41" hidden="1" outlineLevel="1" x14ac:dyDescent="0.25">
      <c r="A27" s="143"/>
      <c r="B27" s="143"/>
      <c r="C27" s="451" t="s">
        <v>128</v>
      </c>
      <c r="D27" s="452"/>
      <c r="E27" s="500" t="s">
        <v>196</v>
      </c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2"/>
      <c r="Y27" s="144" t="s">
        <v>148</v>
      </c>
      <c r="Z27" s="145">
        <v>1</v>
      </c>
      <c r="AA27" s="146"/>
      <c r="AB27" s="147">
        <v>363</v>
      </c>
      <c r="AC27" s="148"/>
      <c r="AD27" s="149"/>
      <c r="AE27" s="316">
        <f t="shared" si="0"/>
        <v>363</v>
      </c>
      <c r="AF27" s="317"/>
      <c r="AG27" s="317"/>
      <c r="AH27" s="317"/>
      <c r="AI27" s="317" t="s">
        <v>149</v>
      </c>
      <c r="AJ27" s="317"/>
      <c r="AK27" s="317"/>
      <c r="AL27" s="317"/>
      <c r="AM27" s="317"/>
      <c r="AN27" s="317"/>
      <c r="AO27" s="317"/>
    </row>
    <row r="28" spans="1:41" hidden="1" outlineLevel="1" x14ac:dyDescent="0.25">
      <c r="A28" s="143"/>
      <c r="B28" s="143"/>
      <c r="C28" s="451" t="s">
        <v>129</v>
      </c>
      <c r="D28" s="452"/>
      <c r="E28" s="500" t="s">
        <v>197</v>
      </c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2"/>
      <c r="Y28" s="144" t="s">
        <v>148</v>
      </c>
      <c r="Z28" s="145">
        <v>1</v>
      </c>
      <c r="AA28" s="146"/>
      <c r="AB28" s="147">
        <v>337</v>
      </c>
      <c r="AC28" s="148"/>
      <c r="AD28" s="149"/>
      <c r="AE28" s="316">
        <f t="shared" si="0"/>
        <v>337</v>
      </c>
      <c r="AF28" s="317"/>
      <c r="AG28" s="317"/>
      <c r="AH28" s="317"/>
      <c r="AI28" s="317" t="s">
        <v>149</v>
      </c>
      <c r="AJ28" s="317"/>
      <c r="AK28" s="317"/>
      <c r="AL28" s="317"/>
      <c r="AM28" s="317"/>
      <c r="AN28" s="317"/>
      <c r="AO28" s="317"/>
    </row>
    <row r="29" spans="1:41" hidden="1" outlineLevel="1" x14ac:dyDescent="0.25">
      <c r="A29" s="143"/>
      <c r="B29" s="143"/>
      <c r="C29" s="451" t="s">
        <v>130</v>
      </c>
      <c r="D29" s="452"/>
      <c r="E29" s="500" t="s">
        <v>198</v>
      </c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2"/>
      <c r="Y29" s="144" t="s">
        <v>148</v>
      </c>
      <c r="Z29" s="145">
        <v>1</v>
      </c>
      <c r="AA29" s="146"/>
      <c r="AB29" s="147">
        <v>389</v>
      </c>
      <c r="AC29" s="148"/>
      <c r="AD29" s="149"/>
      <c r="AE29" s="316">
        <f t="shared" si="0"/>
        <v>389</v>
      </c>
      <c r="AF29" s="317"/>
      <c r="AG29" s="317"/>
      <c r="AH29" s="317"/>
      <c r="AI29" s="317" t="s">
        <v>149</v>
      </c>
      <c r="AJ29" s="317"/>
      <c r="AK29" s="317"/>
      <c r="AL29" s="317"/>
      <c r="AM29" s="317"/>
      <c r="AN29" s="317"/>
      <c r="AO29" s="317"/>
    </row>
    <row r="30" spans="1:41" hidden="1" outlineLevel="1" x14ac:dyDescent="0.25">
      <c r="A30" s="143"/>
      <c r="B30" s="143"/>
      <c r="C30" s="451" t="s">
        <v>131</v>
      </c>
      <c r="D30" s="452"/>
      <c r="E30" s="500" t="s">
        <v>199</v>
      </c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2"/>
      <c r="Y30" s="144" t="s">
        <v>148</v>
      </c>
      <c r="Z30" s="145">
        <v>1</v>
      </c>
      <c r="AA30" s="146"/>
      <c r="AB30" s="147">
        <v>337</v>
      </c>
      <c r="AC30" s="148"/>
      <c r="AD30" s="149"/>
      <c r="AE30" s="316">
        <f t="shared" si="0"/>
        <v>337</v>
      </c>
      <c r="AF30" s="317"/>
      <c r="AG30" s="317"/>
      <c r="AH30" s="317"/>
      <c r="AI30" s="317" t="s">
        <v>149</v>
      </c>
      <c r="AJ30" s="317"/>
      <c r="AK30" s="317"/>
      <c r="AL30" s="317"/>
      <c r="AM30" s="317"/>
      <c r="AN30" s="317"/>
      <c r="AO30" s="317"/>
    </row>
    <row r="31" spans="1:41" hidden="1" outlineLevel="1" x14ac:dyDescent="0.25">
      <c r="A31" s="143"/>
      <c r="B31" s="143"/>
      <c r="C31" s="451" t="s">
        <v>132</v>
      </c>
      <c r="D31" s="452"/>
      <c r="E31" s="500" t="s">
        <v>200</v>
      </c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2"/>
      <c r="Y31" s="144" t="s">
        <v>148</v>
      </c>
      <c r="Z31" s="145">
        <v>4</v>
      </c>
      <c r="AA31" s="146"/>
      <c r="AB31" s="147">
        <v>449</v>
      </c>
      <c r="AC31" s="148"/>
      <c r="AD31" s="149"/>
      <c r="AE31" s="316">
        <f t="shared" si="0"/>
        <v>1796</v>
      </c>
      <c r="AF31" s="317"/>
      <c r="AG31" s="317"/>
      <c r="AH31" s="317"/>
      <c r="AI31" s="317" t="s">
        <v>149</v>
      </c>
      <c r="AJ31" s="317"/>
      <c r="AK31" s="317"/>
      <c r="AL31" s="317"/>
      <c r="AM31" s="317"/>
      <c r="AN31" s="317"/>
      <c r="AO31" s="317"/>
    </row>
    <row r="32" spans="1:41" hidden="1" outlineLevel="1" x14ac:dyDescent="0.25">
      <c r="A32" s="143"/>
      <c r="B32" s="143"/>
      <c r="C32" s="451" t="s">
        <v>133</v>
      </c>
      <c r="D32" s="452"/>
      <c r="E32" s="500" t="s">
        <v>201</v>
      </c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1"/>
      <c r="T32" s="501"/>
      <c r="U32" s="501"/>
      <c r="V32" s="501"/>
      <c r="W32" s="501"/>
      <c r="X32" s="502"/>
      <c r="Y32" s="144" t="s">
        <v>148</v>
      </c>
      <c r="Z32" s="145">
        <v>1</v>
      </c>
      <c r="AA32" s="146"/>
      <c r="AB32" s="147">
        <v>337</v>
      </c>
      <c r="AC32" s="148"/>
      <c r="AD32" s="149"/>
      <c r="AE32" s="316">
        <f t="shared" si="0"/>
        <v>337</v>
      </c>
      <c r="AF32" s="317"/>
      <c r="AG32" s="317"/>
      <c r="AH32" s="317"/>
      <c r="AI32" s="317" t="s">
        <v>149</v>
      </c>
      <c r="AJ32" s="317"/>
      <c r="AK32" s="317"/>
      <c r="AL32" s="317"/>
      <c r="AM32" s="317"/>
      <c r="AN32" s="317"/>
      <c r="AO32" s="317"/>
    </row>
    <row r="33" spans="1:41" hidden="1" outlineLevel="1" x14ac:dyDescent="0.25">
      <c r="A33" s="143"/>
      <c r="B33" s="143"/>
      <c r="C33" s="451" t="s">
        <v>134</v>
      </c>
      <c r="D33" s="452"/>
      <c r="E33" s="500" t="s">
        <v>202</v>
      </c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1"/>
      <c r="R33" s="501"/>
      <c r="S33" s="501"/>
      <c r="T33" s="501"/>
      <c r="U33" s="501"/>
      <c r="V33" s="501"/>
      <c r="W33" s="501"/>
      <c r="X33" s="502"/>
      <c r="Y33" s="144" t="s">
        <v>148</v>
      </c>
      <c r="Z33" s="145">
        <v>1</v>
      </c>
      <c r="AA33" s="146"/>
      <c r="AB33" s="147">
        <v>344</v>
      </c>
      <c r="AC33" s="148"/>
      <c r="AD33" s="149"/>
      <c r="AE33" s="316">
        <f t="shared" si="0"/>
        <v>344</v>
      </c>
      <c r="AF33" s="317"/>
      <c r="AG33" s="317"/>
      <c r="AH33" s="317"/>
      <c r="AI33" s="317" t="s">
        <v>149</v>
      </c>
      <c r="AJ33" s="317"/>
      <c r="AK33" s="317"/>
      <c r="AL33" s="317"/>
      <c r="AM33" s="317"/>
      <c r="AN33" s="317"/>
      <c r="AO33" s="317"/>
    </row>
    <row r="34" spans="1:41" hidden="1" outlineLevel="1" x14ac:dyDescent="0.25">
      <c r="A34" s="143"/>
      <c r="B34" s="143"/>
      <c r="C34" s="451" t="s">
        <v>135</v>
      </c>
      <c r="D34" s="452"/>
      <c r="E34" s="500" t="s">
        <v>203</v>
      </c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2"/>
      <c r="Y34" s="144" t="s">
        <v>148</v>
      </c>
      <c r="Z34" s="145">
        <v>1</v>
      </c>
      <c r="AA34" s="146"/>
      <c r="AB34" s="147">
        <v>337</v>
      </c>
      <c r="AC34" s="148"/>
      <c r="AD34" s="149"/>
      <c r="AE34" s="316">
        <f t="shared" si="0"/>
        <v>337</v>
      </c>
      <c r="AF34" s="317"/>
      <c r="AG34" s="317"/>
      <c r="AH34" s="317"/>
      <c r="AI34" s="317" t="s">
        <v>149</v>
      </c>
      <c r="AJ34" s="317"/>
      <c r="AK34" s="317"/>
      <c r="AL34" s="317"/>
      <c r="AM34" s="317"/>
      <c r="AN34" s="317"/>
      <c r="AO34" s="317"/>
    </row>
    <row r="35" spans="1:41" hidden="1" outlineLevel="1" x14ac:dyDescent="0.25">
      <c r="A35" s="143"/>
      <c r="B35" s="143"/>
      <c r="C35" s="451" t="s">
        <v>136</v>
      </c>
      <c r="D35" s="452"/>
      <c r="E35" s="500" t="s">
        <v>204</v>
      </c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2"/>
      <c r="Y35" s="144" t="s">
        <v>148</v>
      </c>
      <c r="Z35" s="145">
        <v>2</v>
      </c>
      <c r="AA35" s="146"/>
      <c r="AB35" s="147">
        <v>724</v>
      </c>
      <c r="AC35" s="148"/>
      <c r="AD35" s="149"/>
      <c r="AE35" s="316">
        <f t="shared" si="0"/>
        <v>1448</v>
      </c>
      <c r="AF35" s="317"/>
      <c r="AG35" s="317"/>
      <c r="AH35" s="317"/>
      <c r="AI35" s="317" t="s">
        <v>149</v>
      </c>
      <c r="AJ35" s="317"/>
      <c r="AK35" s="317"/>
      <c r="AL35" s="317"/>
      <c r="AM35" s="317"/>
      <c r="AN35" s="317"/>
      <c r="AO35" s="317"/>
    </row>
    <row r="36" spans="1:41" hidden="1" outlineLevel="1" x14ac:dyDescent="0.25">
      <c r="A36" s="143"/>
      <c r="B36" s="143"/>
      <c r="C36" s="451" t="s">
        <v>137</v>
      </c>
      <c r="D36" s="452"/>
      <c r="E36" s="497" t="s">
        <v>122</v>
      </c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2"/>
      <c r="Y36" s="144" t="s">
        <v>148</v>
      </c>
      <c r="Z36" s="145">
        <v>1</v>
      </c>
      <c r="AA36" s="146"/>
      <c r="AB36" s="147">
        <v>1000</v>
      </c>
      <c r="AC36" s="148"/>
      <c r="AD36" s="149"/>
      <c r="AE36" s="316">
        <f t="shared" si="0"/>
        <v>1000</v>
      </c>
      <c r="AF36" s="317"/>
      <c r="AG36" s="317"/>
      <c r="AH36" s="317"/>
      <c r="AI36" s="317" t="s">
        <v>149</v>
      </c>
      <c r="AJ36" s="317"/>
      <c r="AK36" s="317"/>
      <c r="AL36" s="317"/>
      <c r="AM36" s="317"/>
      <c r="AN36" s="317"/>
      <c r="AO36" s="317"/>
    </row>
    <row r="37" spans="1:41" hidden="1" outlineLevel="1" x14ac:dyDescent="0.25">
      <c r="A37" s="143"/>
      <c r="B37" s="143"/>
      <c r="C37" s="451" t="s">
        <v>138</v>
      </c>
      <c r="D37" s="452"/>
      <c r="E37" s="497" t="s">
        <v>123</v>
      </c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2"/>
      <c r="Y37" s="144" t="s">
        <v>148</v>
      </c>
      <c r="Z37" s="145">
        <v>1</v>
      </c>
      <c r="AA37" s="146"/>
      <c r="AB37" s="147">
        <v>5800</v>
      </c>
      <c r="AC37" s="148"/>
      <c r="AD37" s="149"/>
      <c r="AE37" s="316">
        <f t="shared" si="0"/>
        <v>5800</v>
      </c>
      <c r="AF37" s="317"/>
      <c r="AG37" s="317"/>
      <c r="AH37" s="317"/>
      <c r="AI37" s="317" t="s">
        <v>149</v>
      </c>
      <c r="AJ37" s="317"/>
      <c r="AK37" s="317"/>
      <c r="AL37" s="317"/>
      <c r="AM37" s="317"/>
      <c r="AN37" s="317"/>
      <c r="AO37" s="317"/>
    </row>
    <row r="38" spans="1:41" hidden="1" outlineLevel="1" x14ac:dyDescent="0.25">
      <c r="A38" s="16"/>
      <c r="B38" s="150"/>
      <c r="C38" s="451" t="s">
        <v>139</v>
      </c>
      <c r="D38" s="452"/>
      <c r="E38" s="497" t="s">
        <v>119</v>
      </c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8"/>
      <c r="T38" s="498"/>
      <c r="U38" s="498"/>
      <c r="V38" s="498"/>
      <c r="W38" s="498"/>
      <c r="X38" s="499"/>
      <c r="Y38" s="144" t="s">
        <v>148</v>
      </c>
      <c r="Z38" s="145">
        <v>1</v>
      </c>
      <c r="AA38" s="146"/>
      <c r="AB38" s="147">
        <v>250</v>
      </c>
      <c r="AC38" s="148"/>
      <c r="AD38" s="149"/>
      <c r="AE38" s="316">
        <f t="shared" si="0"/>
        <v>250</v>
      </c>
      <c r="AF38" s="317"/>
      <c r="AG38" s="317"/>
      <c r="AH38" s="317"/>
      <c r="AI38" s="317" t="s">
        <v>149</v>
      </c>
      <c r="AJ38" s="317"/>
      <c r="AK38" s="317"/>
      <c r="AL38" s="317"/>
      <c r="AM38" s="317"/>
      <c r="AN38" s="317"/>
      <c r="AO38" s="317"/>
    </row>
    <row r="39" spans="1:41" hidden="1" outlineLevel="1" x14ac:dyDescent="0.25">
      <c r="A39" s="143"/>
      <c r="B39" s="143"/>
      <c r="C39" s="549" t="s">
        <v>140</v>
      </c>
      <c r="D39" s="550"/>
      <c r="E39" s="551" t="s">
        <v>120</v>
      </c>
      <c r="F39" s="552"/>
      <c r="G39" s="552"/>
      <c r="H39" s="552"/>
      <c r="I39" s="552"/>
      <c r="J39" s="552"/>
      <c r="K39" s="552"/>
      <c r="L39" s="552"/>
      <c r="M39" s="552"/>
      <c r="N39" s="552"/>
      <c r="O39" s="552"/>
      <c r="P39" s="552"/>
      <c r="Q39" s="552"/>
      <c r="R39" s="552"/>
      <c r="S39" s="552"/>
      <c r="T39" s="552"/>
      <c r="U39" s="552"/>
      <c r="V39" s="552"/>
      <c r="W39" s="552"/>
      <c r="X39" s="553"/>
      <c r="Y39" s="144" t="s">
        <v>148</v>
      </c>
      <c r="Z39" s="151">
        <v>1</v>
      </c>
      <c r="AA39" s="152"/>
      <c r="AB39" s="153">
        <v>475</v>
      </c>
      <c r="AC39" s="154"/>
      <c r="AD39" s="155"/>
      <c r="AE39" s="316">
        <f t="shared" si="0"/>
        <v>475</v>
      </c>
      <c r="AF39" s="317"/>
      <c r="AG39" s="317"/>
      <c r="AH39" s="317"/>
      <c r="AI39" s="317" t="s">
        <v>149</v>
      </c>
      <c r="AJ39" s="317"/>
      <c r="AK39" s="317"/>
      <c r="AL39" s="317"/>
      <c r="AM39" s="317"/>
      <c r="AN39" s="317"/>
      <c r="AO39" s="317"/>
    </row>
    <row r="40" spans="1:41" ht="15.75" hidden="1" customHeight="1" outlineLevel="1" x14ac:dyDescent="0.25">
      <c r="A40" s="36"/>
      <c r="B40" s="143"/>
      <c r="C40" s="456" t="s">
        <v>107</v>
      </c>
      <c r="D40" s="452"/>
      <c r="E40" s="497" t="s">
        <v>119</v>
      </c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8"/>
      <c r="T40" s="498"/>
      <c r="U40" s="498"/>
      <c r="V40" s="498"/>
      <c r="W40" s="498"/>
      <c r="X40" s="499"/>
      <c r="Y40" s="144" t="s">
        <v>12</v>
      </c>
      <c r="Z40" s="145">
        <v>1</v>
      </c>
      <c r="AA40" s="146"/>
      <c r="AB40" s="147">
        <v>250</v>
      </c>
      <c r="AC40" s="148"/>
      <c r="AD40" s="149"/>
      <c r="AE40" s="312">
        <f>Z40*AB40</f>
        <v>250</v>
      </c>
      <c r="AF40" s="313"/>
      <c r="AG40" s="313"/>
      <c r="AH40" s="313"/>
      <c r="AI40" s="288"/>
      <c r="AJ40" s="288"/>
      <c r="AK40" s="288"/>
      <c r="AL40" s="288"/>
      <c r="AM40" s="288"/>
      <c r="AN40" s="288"/>
      <c r="AO40" s="289"/>
    </row>
    <row r="41" spans="1:41" ht="15.75" hidden="1" customHeight="1" outlineLevel="1" x14ac:dyDescent="0.25">
      <c r="A41" s="36"/>
      <c r="B41" s="143"/>
      <c r="C41" s="456" t="s">
        <v>141</v>
      </c>
      <c r="D41" s="452"/>
      <c r="E41" s="497" t="s">
        <v>120</v>
      </c>
      <c r="F41" s="498"/>
      <c r="G41" s="498"/>
      <c r="H41" s="498"/>
      <c r="I41" s="498"/>
      <c r="J41" s="498"/>
      <c r="K41" s="498"/>
      <c r="L41" s="498"/>
      <c r="M41" s="498"/>
      <c r="N41" s="498"/>
      <c r="O41" s="498"/>
      <c r="P41" s="498"/>
      <c r="Q41" s="498"/>
      <c r="R41" s="498"/>
      <c r="S41" s="498"/>
      <c r="T41" s="498"/>
      <c r="U41" s="498"/>
      <c r="V41" s="498"/>
      <c r="W41" s="498"/>
      <c r="X41" s="499"/>
      <c r="Y41" s="144" t="s">
        <v>12</v>
      </c>
      <c r="Z41" s="145">
        <v>1</v>
      </c>
      <c r="AA41" s="146"/>
      <c r="AB41" s="147">
        <v>475</v>
      </c>
      <c r="AC41" s="148"/>
      <c r="AD41" s="149"/>
      <c r="AE41" s="312">
        <f t="shared" ref="AE41:AE42" si="1">Z41*AB41</f>
        <v>475</v>
      </c>
      <c r="AF41" s="313"/>
      <c r="AG41" s="313"/>
      <c r="AH41" s="313"/>
      <c r="AI41" s="290"/>
      <c r="AJ41" s="290"/>
      <c r="AK41" s="290"/>
      <c r="AL41" s="290"/>
      <c r="AM41" s="290"/>
      <c r="AN41" s="290"/>
      <c r="AO41" s="291"/>
    </row>
    <row r="42" spans="1:41" ht="15.75" hidden="1" customHeight="1" outlineLevel="1" thickBot="1" x14ac:dyDescent="0.3">
      <c r="A42" s="13"/>
      <c r="B42" s="156"/>
      <c r="C42" s="456" t="s">
        <v>142</v>
      </c>
      <c r="D42" s="452"/>
      <c r="E42" s="523" t="s">
        <v>121</v>
      </c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5"/>
      <c r="Y42" s="157" t="s">
        <v>12</v>
      </c>
      <c r="Z42" s="158">
        <v>1</v>
      </c>
      <c r="AA42" s="159"/>
      <c r="AB42" s="160">
        <v>449</v>
      </c>
      <c r="AC42" s="161"/>
      <c r="AD42" s="162"/>
      <c r="AE42" s="312">
        <f t="shared" si="1"/>
        <v>449</v>
      </c>
      <c r="AF42" s="313"/>
      <c r="AG42" s="313"/>
      <c r="AH42" s="313"/>
      <c r="AI42" s="292"/>
      <c r="AJ42" s="292"/>
      <c r="AK42" s="292"/>
      <c r="AL42" s="292"/>
      <c r="AM42" s="292"/>
      <c r="AN42" s="292"/>
      <c r="AO42" s="293"/>
    </row>
    <row r="43" spans="1:41" ht="32.25" thickBot="1" x14ac:dyDescent="0.3">
      <c r="A43" s="163" t="s">
        <v>6</v>
      </c>
      <c r="B43" s="511" t="s">
        <v>51</v>
      </c>
      <c r="C43" s="512"/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3"/>
      <c r="Y43" s="164" t="s">
        <v>80</v>
      </c>
      <c r="Z43" s="165" t="s">
        <v>4</v>
      </c>
      <c r="AA43" s="425" t="s">
        <v>45</v>
      </c>
      <c r="AB43" s="426"/>
      <c r="AC43" s="165" t="s">
        <v>19</v>
      </c>
      <c r="AD43" s="31" t="s">
        <v>1</v>
      </c>
      <c r="AE43" s="427" t="s">
        <v>16</v>
      </c>
      <c r="AF43" s="427"/>
      <c r="AG43" s="427"/>
      <c r="AH43" s="427"/>
      <c r="AI43" s="427"/>
      <c r="AJ43" s="427"/>
      <c r="AK43" s="427"/>
      <c r="AL43" s="427"/>
      <c r="AM43" s="427"/>
      <c r="AN43" s="427"/>
      <c r="AO43" s="428"/>
    </row>
    <row r="44" spans="1:41" ht="31.5" customHeight="1" x14ac:dyDescent="0.25">
      <c r="A44" s="166"/>
      <c r="B44" s="49" t="s">
        <v>46</v>
      </c>
      <c r="C44" s="510" t="s">
        <v>67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49" t="s">
        <v>8</v>
      </c>
      <c r="Z44" s="50">
        <v>12</v>
      </c>
      <c r="AA44" s="50"/>
      <c r="AB44" s="51">
        <v>10350</v>
      </c>
      <c r="AC44" s="51">
        <f>AB44*Z44</f>
        <v>124200</v>
      </c>
      <c r="AD44" s="252">
        <f>AC44/$AC$83</f>
        <v>8.7783635674967761E-2</v>
      </c>
      <c r="AE44" s="330" t="s">
        <v>207</v>
      </c>
      <c r="AF44" s="331"/>
      <c r="AG44" s="331"/>
      <c r="AH44" s="331"/>
      <c r="AI44" s="331"/>
      <c r="AJ44" s="328">
        <f>AB44*0.87</f>
        <v>9004.5</v>
      </c>
      <c r="AK44" s="329"/>
      <c r="AL44" s="329"/>
      <c r="AM44" s="329" t="s">
        <v>206</v>
      </c>
      <c r="AN44" s="329"/>
      <c r="AO44" s="332"/>
    </row>
    <row r="45" spans="1:41" ht="31.5" customHeight="1" x14ac:dyDescent="0.25">
      <c r="A45" s="167"/>
      <c r="B45" s="52" t="s">
        <v>47</v>
      </c>
      <c r="C45" s="420" t="s">
        <v>68</v>
      </c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0"/>
      <c r="U45" s="420"/>
      <c r="V45" s="420"/>
      <c r="W45" s="420"/>
      <c r="X45" s="420"/>
      <c r="Y45" s="52" t="s">
        <v>8</v>
      </c>
      <c r="Z45" s="53">
        <v>12</v>
      </c>
      <c r="AA45" s="53"/>
      <c r="AB45" s="54">
        <v>4200</v>
      </c>
      <c r="AC45" s="54">
        <f t="shared" ref="AC45:AC47" si="2">AB45*Z45</f>
        <v>50400</v>
      </c>
      <c r="AD45" s="253">
        <f>AC45/$AC$83</f>
        <v>3.5622344911581123E-2</v>
      </c>
      <c r="AE45" s="320" t="s">
        <v>207</v>
      </c>
      <c r="AF45" s="321"/>
      <c r="AG45" s="321"/>
      <c r="AH45" s="321"/>
      <c r="AI45" s="321"/>
      <c r="AJ45" s="322">
        <f t="shared" ref="AJ45:AJ48" si="3">AB45*0.87</f>
        <v>3654</v>
      </c>
      <c r="AK45" s="323"/>
      <c r="AL45" s="323"/>
      <c r="AM45" s="323" t="s">
        <v>206</v>
      </c>
      <c r="AN45" s="323"/>
      <c r="AO45" s="324"/>
    </row>
    <row r="46" spans="1:41" ht="31.5" customHeight="1" x14ac:dyDescent="0.25">
      <c r="A46" s="167"/>
      <c r="B46" s="52" t="s">
        <v>48</v>
      </c>
      <c r="C46" s="420" t="s">
        <v>69</v>
      </c>
      <c r="D46" s="420"/>
      <c r="E46" s="420"/>
      <c r="F46" s="420"/>
      <c r="G46" s="420"/>
      <c r="H46" s="420"/>
      <c r="I46" s="420"/>
      <c r="J46" s="420"/>
      <c r="K46" s="420"/>
      <c r="L46" s="420"/>
      <c r="M46" s="420"/>
      <c r="N46" s="420"/>
      <c r="O46" s="420"/>
      <c r="P46" s="420"/>
      <c r="Q46" s="420"/>
      <c r="R46" s="420"/>
      <c r="S46" s="420"/>
      <c r="T46" s="420"/>
      <c r="U46" s="420"/>
      <c r="V46" s="420"/>
      <c r="W46" s="420"/>
      <c r="X46" s="420"/>
      <c r="Y46" s="52" t="s">
        <v>8</v>
      </c>
      <c r="Z46" s="53">
        <v>12</v>
      </c>
      <c r="AA46" s="53"/>
      <c r="AB46" s="54">
        <v>7650</v>
      </c>
      <c r="AC46" s="54">
        <f t="shared" si="2"/>
        <v>91800</v>
      </c>
      <c r="AD46" s="253">
        <f>AC46/$AC$83</f>
        <v>6.4883556803237041E-2</v>
      </c>
      <c r="AE46" s="320" t="s">
        <v>207</v>
      </c>
      <c r="AF46" s="321"/>
      <c r="AG46" s="321"/>
      <c r="AH46" s="321"/>
      <c r="AI46" s="321"/>
      <c r="AJ46" s="322">
        <f t="shared" si="3"/>
        <v>6655.5</v>
      </c>
      <c r="AK46" s="323"/>
      <c r="AL46" s="323"/>
      <c r="AM46" s="323" t="s">
        <v>206</v>
      </c>
      <c r="AN46" s="323"/>
      <c r="AO46" s="324"/>
    </row>
    <row r="47" spans="1:41" ht="31.5" customHeight="1" x14ac:dyDescent="0.25">
      <c r="A47" s="167"/>
      <c r="B47" s="52" t="s">
        <v>49</v>
      </c>
      <c r="C47" s="420" t="s">
        <v>70</v>
      </c>
      <c r="D47" s="420"/>
      <c r="E47" s="420"/>
      <c r="F47" s="420"/>
      <c r="G47" s="420"/>
      <c r="H47" s="420"/>
      <c r="I47" s="420"/>
      <c r="J47" s="420"/>
      <c r="K47" s="420"/>
      <c r="L47" s="420"/>
      <c r="M47" s="420"/>
      <c r="N47" s="420"/>
      <c r="O47" s="420"/>
      <c r="P47" s="420"/>
      <c r="Q47" s="420"/>
      <c r="R47" s="420"/>
      <c r="S47" s="420"/>
      <c r="T47" s="420"/>
      <c r="U47" s="420"/>
      <c r="V47" s="420"/>
      <c r="W47" s="420"/>
      <c r="X47" s="420"/>
      <c r="Y47" s="52" t="s">
        <v>8</v>
      </c>
      <c r="Z47" s="53">
        <v>12</v>
      </c>
      <c r="AA47" s="53"/>
      <c r="AB47" s="54">
        <v>4500</v>
      </c>
      <c r="AC47" s="54">
        <f t="shared" si="2"/>
        <v>54000</v>
      </c>
      <c r="AD47" s="253">
        <f>AC47/$AC$83</f>
        <v>3.8166798119551197E-2</v>
      </c>
      <c r="AE47" s="320" t="s">
        <v>207</v>
      </c>
      <c r="AF47" s="321"/>
      <c r="AG47" s="321"/>
      <c r="AH47" s="321"/>
      <c r="AI47" s="321"/>
      <c r="AJ47" s="322">
        <f t="shared" si="3"/>
        <v>3915</v>
      </c>
      <c r="AK47" s="323"/>
      <c r="AL47" s="323"/>
      <c r="AM47" s="323" t="s">
        <v>206</v>
      </c>
      <c r="AN47" s="323"/>
      <c r="AO47" s="324"/>
    </row>
    <row r="48" spans="1:41" ht="36.75" customHeight="1" thickBot="1" x14ac:dyDescent="0.3">
      <c r="A48" s="168"/>
      <c r="B48" s="55" t="s">
        <v>50</v>
      </c>
      <c r="C48" s="514" t="s">
        <v>108</v>
      </c>
      <c r="D48" s="514"/>
      <c r="E48" s="514"/>
      <c r="F48" s="514"/>
      <c r="G48" s="514"/>
      <c r="H48" s="514"/>
      <c r="I48" s="514"/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5" t="s">
        <v>8</v>
      </c>
      <c r="Z48" s="56">
        <v>12</v>
      </c>
      <c r="AA48" s="56"/>
      <c r="AB48" s="57">
        <v>7950</v>
      </c>
      <c r="AC48" s="57">
        <f>AB48*Z48</f>
        <v>95400</v>
      </c>
      <c r="AD48" s="254">
        <f>AC48/$AC$83</f>
        <v>6.7428010011207115E-2</v>
      </c>
      <c r="AE48" s="325" t="s">
        <v>207</v>
      </c>
      <c r="AF48" s="326"/>
      <c r="AG48" s="326"/>
      <c r="AH48" s="326"/>
      <c r="AI48" s="326"/>
      <c r="AJ48" s="327">
        <f t="shared" si="3"/>
        <v>6916.5</v>
      </c>
      <c r="AK48" s="309"/>
      <c r="AL48" s="309"/>
      <c r="AM48" s="309" t="s">
        <v>206</v>
      </c>
      <c r="AN48" s="309"/>
      <c r="AO48" s="310"/>
    </row>
    <row r="49" spans="1:41" ht="33.75" customHeight="1" thickBot="1" x14ac:dyDescent="0.3">
      <c r="A49" s="169" t="s">
        <v>7</v>
      </c>
      <c r="B49" s="467" t="s">
        <v>109</v>
      </c>
      <c r="C49" s="468"/>
      <c r="D49" s="468"/>
      <c r="E49" s="468"/>
      <c r="F49" s="468"/>
      <c r="G49" s="468"/>
      <c r="H49" s="468"/>
      <c r="I49" s="468"/>
      <c r="J49" s="468"/>
      <c r="K49" s="468"/>
      <c r="L49" s="468"/>
      <c r="M49" s="468"/>
      <c r="N49" s="468"/>
      <c r="O49" s="468"/>
      <c r="P49" s="468"/>
      <c r="Q49" s="468"/>
      <c r="R49" s="468"/>
      <c r="S49" s="468"/>
      <c r="T49" s="468"/>
      <c r="U49" s="468"/>
      <c r="V49" s="468"/>
      <c r="W49" s="468"/>
      <c r="X49" s="469"/>
      <c r="Y49" s="170" t="s">
        <v>80</v>
      </c>
      <c r="Z49" s="171" t="s">
        <v>4</v>
      </c>
      <c r="AA49" s="470" t="s">
        <v>110</v>
      </c>
      <c r="AB49" s="471"/>
      <c r="AC49" s="171" t="s">
        <v>19</v>
      </c>
      <c r="AD49" s="33" t="s">
        <v>1</v>
      </c>
      <c r="AE49" s="472" t="s">
        <v>16</v>
      </c>
      <c r="AF49" s="472"/>
      <c r="AG49" s="472"/>
      <c r="AH49" s="472"/>
      <c r="AI49" s="472"/>
      <c r="AJ49" s="472"/>
      <c r="AK49" s="472"/>
      <c r="AL49" s="472"/>
      <c r="AM49" s="472"/>
      <c r="AN49" s="472"/>
      <c r="AO49" s="473"/>
    </row>
    <row r="50" spans="1:41" ht="16.5" customHeight="1" x14ac:dyDescent="0.25">
      <c r="A50" s="166"/>
      <c r="B50" s="49" t="s">
        <v>39</v>
      </c>
      <c r="C50" s="510" t="s">
        <v>76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49" t="s">
        <v>8</v>
      </c>
      <c r="Z50" s="50">
        <v>12</v>
      </c>
      <c r="AA50" s="50"/>
      <c r="AB50" s="51">
        <f>SUM(AB44:AB48)*0.22</f>
        <v>7623</v>
      </c>
      <c r="AC50" s="51">
        <f>AB50*Z50</f>
        <v>91476</v>
      </c>
      <c r="AD50" s="252">
        <f>AC50/$AC$83</f>
        <v>6.4654556014519735E-2</v>
      </c>
      <c r="AE50" s="330" t="s">
        <v>72</v>
      </c>
      <c r="AF50" s="331"/>
      <c r="AG50" s="331"/>
      <c r="AH50" s="331"/>
      <c r="AI50" s="331"/>
      <c r="AJ50" s="331"/>
      <c r="AK50" s="331"/>
      <c r="AL50" s="331"/>
      <c r="AM50" s="331"/>
      <c r="AN50" s="331"/>
      <c r="AO50" s="490"/>
    </row>
    <row r="51" spans="1:41" ht="16.5" customHeight="1" x14ac:dyDescent="0.25">
      <c r="A51" s="167"/>
      <c r="B51" s="52" t="s">
        <v>40</v>
      </c>
      <c r="C51" s="420" t="s">
        <v>77</v>
      </c>
      <c r="D51" s="420"/>
      <c r="E51" s="420"/>
      <c r="F51" s="420"/>
      <c r="G51" s="420"/>
      <c r="H51" s="420"/>
      <c r="I51" s="420"/>
      <c r="J51" s="420"/>
      <c r="K51" s="420"/>
      <c r="L51" s="420"/>
      <c r="M51" s="420"/>
      <c r="N51" s="420"/>
      <c r="O51" s="420"/>
      <c r="P51" s="420"/>
      <c r="Q51" s="420"/>
      <c r="R51" s="420"/>
      <c r="S51" s="420"/>
      <c r="T51" s="420"/>
      <c r="U51" s="420"/>
      <c r="V51" s="420"/>
      <c r="W51" s="420"/>
      <c r="X51" s="420"/>
      <c r="Y51" s="52" t="s">
        <v>8</v>
      </c>
      <c r="Z51" s="53">
        <v>12</v>
      </c>
      <c r="AA51" s="53"/>
      <c r="AB51" s="54">
        <f>SUM(AB44:AB48)*0.051</f>
        <v>1767.1499999999999</v>
      </c>
      <c r="AC51" s="54">
        <f>AB51*Z51</f>
        <v>21205.8</v>
      </c>
      <c r="AD51" s="253">
        <f>AC51/$AC$83</f>
        <v>1.4988101621547756E-2</v>
      </c>
      <c r="AE51" s="320" t="s">
        <v>73</v>
      </c>
      <c r="AF51" s="321"/>
      <c r="AG51" s="321"/>
      <c r="AH51" s="321"/>
      <c r="AI51" s="321"/>
      <c r="AJ51" s="321"/>
      <c r="AK51" s="321"/>
      <c r="AL51" s="321"/>
      <c r="AM51" s="321"/>
      <c r="AN51" s="321"/>
      <c r="AO51" s="489"/>
    </row>
    <row r="52" spans="1:41" ht="16.5" customHeight="1" x14ac:dyDescent="0.25">
      <c r="A52" s="167"/>
      <c r="B52" s="52" t="s">
        <v>41</v>
      </c>
      <c r="C52" s="420" t="s">
        <v>78</v>
      </c>
      <c r="D52" s="420"/>
      <c r="E52" s="420"/>
      <c r="F52" s="420"/>
      <c r="G52" s="420"/>
      <c r="H52" s="420"/>
      <c r="I52" s="420"/>
      <c r="J52" s="420"/>
      <c r="K52" s="420"/>
      <c r="L52" s="420"/>
      <c r="M52" s="420"/>
      <c r="N52" s="420"/>
      <c r="O52" s="420"/>
      <c r="P52" s="420"/>
      <c r="Q52" s="420"/>
      <c r="R52" s="420"/>
      <c r="S52" s="420"/>
      <c r="T52" s="420"/>
      <c r="U52" s="420"/>
      <c r="V52" s="420"/>
      <c r="W52" s="420"/>
      <c r="X52" s="420"/>
      <c r="Y52" s="52" t="s">
        <v>8</v>
      </c>
      <c r="Z52" s="53">
        <v>12</v>
      </c>
      <c r="AA52" s="53"/>
      <c r="AB52" s="54">
        <f>SUM(AB44:AB48)*0.029</f>
        <v>1004.85</v>
      </c>
      <c r="AC52" s="54">
        <f t="shared" ref="AC52:AC53" si="4">AB52*Z52</f>
        <v>12058.2</v>
      </c>
      <c r="AD52" s="253">
        <f>AC52/$AC$83</f>
        <v>8.5226460200957827E-3</v>
      </c>
      <c r="AE52" s="320" t="s">
        <v>74</v>
      </c>
      <c r="AF52" s="321"/>
      <c r="AG52" s="321"/>
      <c r="AH52" s="321"/>
      <c r="AI52" s="321"/>
      <c r="AJ52" s="321"/>
      <c r="AK52" s="321"/>
      <c r="AL52" s="321"/>
      <c r="AM52" s="321"/>
      <c r="AN52" s="321"/>
      <c r="AO52" s="489"/>
    </row>
    <row r="53" spans="1:41" ht="16.5" customHeight="1" thickBot="1" x14ac:dyDescent="0.3">
      <c r="A53" s="168"/>
      <c r="B53" s="55" t="s">
        <v>42</v>
      </c>
      <c r="C53" s="514" t="s">
        <v>79</v>
      </c>
      <c r="D53" s="514"/>
      <c r="E53" s="514"/>
      <c r="F53" s="514"/>
      <c r="G53" s="514"/>
      <c r="H53" s="514"/>
      <c r="I53" s="514"/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5" t="s">
        <v>8</v>
      </c>
      <c r="Z53" s="56">
        <v>12</v>
      </c>
      <c r="AA53" s="56"/>
      <c r="AB53" s="57">
        <f>SUM(AB44:AB48)*0.002</f>
        <v>69.3</v>
      </c>
      <c r="AC53" s="57">
        <f t="shared" si="4"/>
        <v>831.59999999999991</v>
      </c>
      <c r="AD53" s="254">
        <f>AC53/$AC$83</f>
        <v>5.8776869104108841E-4</v>
      </c>
      <c r="AE53" s="325" t="s">
        <v>75</v>
      </c>
      <c r="AF53" s="326"/>
      <c r="AG53" s="326"/>
      <c r="AH53" s="326"/>
      <c r="AI53" s="326"/>
      <c r="AJ53" s="326"/>
      <c r="AK53" s="326"/>
      <c r="AL53" s="326"/>
      <c r="AM53" s="326"/>
      <c r="AN53" s="326"/>
      <c r="AO53" s="496"/>
    </row>
    <row r="54" spans="1:41" ht="32.25" thickBot="1" x14ac:dyDescent="0.3">
      <c r="A54" s="96" t="s">
        <v>94</v>
      </c>
      <c r="B54" s="479" t="s">
        <v>54</v>
      </c>
      <c r="C54" s="480"/>
      <c r="D54" s="480"/>
      <c r="E54" s="480"/>
      <c r="F54" s="480"/>
      <c r="G54" s="480"/>
      <c r="H54" s="480"/>
      <c r="I54" s="480"/>
      <c r="J54" s="480"/>
      <c r="K54" s="480"/>
      <c r="L54" s="480"/>
      <c r="M54" s="480"/>
      <c r="N54" s="480"/>
      <c r="O54" s="480"/>
      <c r="P54" s="480"/>
      <c r="Q54" s="480"/>
      <c r="R54" s="480"/>
      <c r="S54" s="480"/>
      <c r="T54" s="480"/>
      <c r="U54" s="480"/>
      <c r="V54" s="480"/>
      <c r="W54" s="480"/>
      <c r="X54" s="481"/>
      <c r="Y54" s="100" t="s">
        <v>80</v>
      </c>
      <c r="Z54" s="101" t="s">
        <v>4</v>
      </c>
      <c r="AA54" s="400" t="s">
        <v>13</v>
      </c>
      <c r="AB54" s="401"/>
      <c r="AC54" s="101" t="s">
        <v>19</v>
      </c>
      <c r="AD54" s="34" t="s">
        <v>1</v>
      </c>
      <c r="AE54" s="294"/>
      <c r="AF54" s="295"/>
      <c r="AG54" s="295"/>
      <c r="AH54" s="295"/>
      <c r="AI54" s="295"/>
      <c r="AJ54" s="295"/>
      <c r="AK54" s="295"/>
      <c r="AL54" s="295"/>
      <c r="AM54" s="295"/>
      <c r="AN54" s="295"/>
      <c r="AO54" s="296"/>
    </row>
    <row r="55" spans="1:41" ht="51" customHeight="1" thickBot="1" x14ac:dyDescent="0.3">
      <c r="A55" s="13"/>
      <c r="B55" s="172" t="s">
        <v>144</v>
      </c>
      <c r="C55" s="485" t="s">
        <v>53</v>
      </c>
      <c r="D55" s="486"/>
      <c r="E55" s="486"/>
      <c r="F55" s="486"/>
      <c r="G55" s="486"/>
      <c r="H55" s="486"/>
      <c r="I55" s="486"/>
      <c r="J55" s="486"/>
      <c r="K55" s="486"/>
      <c r="L55" s="486"/>
      <c r="M55" s="486"/>
      <c r="N55" s="486"/>
      <c r="O55" s="486"/>
      <c r="P55" s="486"/>
      <c r="Q55" s="486"/>
      <c r="R55" s="486"/>
      <c r="S55" s="486"/>
      <c r="T55" s="486"/>
      <c r="U55" s="486"/>
      <c r="V55" s="486"/>
      <c r="W55" s="486"/>
      <c r="X55" s="486"/>
      <c r="Y55" s="173" t="s">
        <v>9</v>
      </c>
      <c r="Z55" s="174">
        <v>4</v>
      </c>
      <c r="AA55" s="175"/>
      <c r="AB55" s="176">
        <f>10349133*0.003/4</f>
        <v>7761.8497500000003</v>
      </c>
      <c r="AC55" s="176">
        <f>Z55*AB55</f>
        <v>31047.399000000001</v>
      </c>
      <c r="AD55" s="177">
        <f>AC55/$AC$83</f>
        <v>2.1944070551299183E-2</v>
      </c>
      <c r="AE55" s="487" t="s">
        <v>89</v>
      </c>
      <c r="AF55" s="487"/>
      <c r="AG55" s="487"/>
      <c r="AH55" s="487"/>
      <c r="AI55" s="487"/>
      <c r="AJ55" s="487"/>
      <c r="AK55" s="487"/>
      <c r="AL55" s="487"/>
      <c r="AM55" s="487"/>
      <c r="AN55" s="487"/>
      <c r="AO55" s="488"/>
    </row>
    <row r="56" spans="1:41" ht="76.5" customHeight="1" thickBot="1" x14ac:dyDescent="0.3">
      <c r="A56" s="6"/>
      <c r="B56" s="178" t="s">
        <v>95</v>
      </c>
      <c r="C56" s="357" t="s">
        <v>52</v>
      </c>
      <c r="D56" s="358"/>
      <c r="E56" s="358"/>
      <c r="F56" s="358"/>
      <c r="G56" s="358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179" t="s">
        <v>10</v>
      </c>
      <c r="Z56" s="180">
        <v>17490</v>
      </c>
      <c r="AA56" s="181"/>
      <c r="AB56" s="182">
        <v>384</v>
      </c>
      <c r="AC56" s="182">
        <f>Z56/1000*AB56*2.31</f>
        <v>15514.329599999999</v>
      </c>
      <c r="AD56" s="183">
        <f>AC56/$AC$83</f>
        <v>1.0965412700062547E-2</v>
      </c>
      <c r="AE56" s="515" t="s">
        <v>155</v>
      </c>
      <c r="AF56" s="515"/>
      <c r="AG56" s="515"/>
      <c r="AH56" s="515"/>
      <c r="AI56" s="515"/>
      <c r="AJ56" s="515"/>
      <c r="AK56" s="515"/>
      <c r="AL56" s="515"/>
      <c r="AM56" s="515"/>
      <c r="AN56" s="515"/>
      <c r="AO56" s="516"/>
    </row>
    <row r="57" spans="1:41" ht="86.25" customHeight="1" thickBot="1" x14ac:dyDescent="0.3">
      <c r="A57" s="14"/>
      <c r="B57" s="184" t="s">
        <v>96</v>
      </c>
      <c r="C57" s="477" t="s">
        <v>106</v>
      </c>
      <c r="D57" s="477"/>
      <c r="E57" s="477"/>
      <c r="F57" s="477"/>
      <c r="G57" s="477"/>
      <c r="H57" s="477"/>
      <c r="I57" s="477"/>
      <c r="J57" s="477"/>
      <c r="K57" s="477"/>
      <c r="L57" s="477"/>
      <c r="M57" s="477"/>
      <c r="N57" s="477"/>
      <c r="O57" s="477"/>
      <c r="P57" s="477"/>
      <c r="Q57" s="477"/>
      <c r="R57" s="477"/>
      <c r="S57" s="477"/>
      <c r="T57" s="477"/>
      <c r="U57" s="477"/>
      <c r="V57" s="477"/>
      <c r="W57" s="477"/>
      <c r="X57" s="478"/>
      <c r="Y57" s="185" t="s">
        <v>8</v>
      </c>
      <c r="Z57" s="186">
        <v>12</v>
      </c>
      <c r="AA57" s="187"/>
      <c r="AB57" s="188">
        <v>2200</v>
      </c>
      <c r="AC57" s="189">
        <f>Z57*AB57</f>
        <v>26400</v>
      </c>
      <c r="AD57" s="183">
        <f>AC57/$AC$83</f>
        <v>1.865932352511392E-2</v>
      </c>
      <c r="AE57" s="520" t="s">
        <v>143</v>
      </c>
      <c r="AF57" s="521"/>
      <c r="AG57" s="521"/>
      <c r="AH57" s="521"/>
      <c r="AI57" s="521"/>
      <c r="AJ57" s="521"/>
      <c r="AK57" s="521"/>
      <c r="AL57" s="521"/>
      <c r="AM57" s="521"/>
      <c r="AN57" s="521"/>
      <c r="AO57" s="522"/>
    </row>
    <row r="58" spans="1:41" x14ac:dyDescent="0.25">
      <c r="A58" s="14"/>
      <c r="B58" s="190" t="s">
        <v>97</v>
      </c>
      <c r="C58" s="341" t="s">
        <v>30</v>
      </c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  <c r="AE58" s="381"/>
      <c r="AF58" s="381"/>
      <c r="AG58" s="381"/>
      <c r="AH58" s="381"/>
      <c r="AI58" s="381"/>
      <c r="AJ58" s="381"/>
      <c r="AK58" s="381"/>
      <c r="AL58" s="381"/>
      <c r="AM58" s="381"/>
      <c r="AN58" s="381"/>
      <c r="AO58" s="382"/>
    </row>
    <row r="59" spans="1:41" x14ac:dyDescent="0.25">
      <c r="A59" s="11"/>
      <c r="B59" s="12"/>
      <c r="C59" s="493" t="s">
        <v>160</v>
      </c>
      <c r="D59" s="494"/>
      <c r="E59" s="495" t="s">
        <v>84</v>
      </c>
      <c r="F59" s="495"/>
      <c r="G59" s="495"/>
      <c r="H59" s="495"/>
      <c r="I59" s="495"/>
      <c r="J59" s="495"/>
      <c r="K59" s="495"/>
      <c r="L59" s="495"/>
      <c r="M59" s="495"/>
      <c r="N59" s="495"/>
      <c r="O59" s="495"/>
      <c r="P59" s="495"/>
      <c r="Q59" s="495"/>
      <c r="R59" s="495"/>
      <c r="S59" s="495"/>
      <c r="T59" s="495"/>
      <c r="U59" s="495"/>
      <c r="V59" s="495"/>
      <c r="W59" s="495"/>
      <c r="X59" s="495"/>
      <c r="Y59" s="58" t="s">
        <v>8</v>
      </c>
      <c r="Z59" s="59">
        <v>12</v>
      </c>
      <c r="AA59" s="60"/>
      <c r="AB59" s="61">
        <v>1400</v>
      </c>
      <c r="AC59" s="62">
        <f t="shared" ref="AC59:AC65" si="5">Z59*AB59</f>
        <v>16800</v>
      </c>
      <c r="AD59" s="63">
        <f t="shared" ref="AD59:AD65" si="6">AC59/$AC$83</f>
        <v>1.1874114970527041E-2</v>
      </c>
      <c r="AE59" s="474" t="s">
        <v>85</v>
      </c>
      <c r="AF59" s="475"/>
      <c r="AG59" s="475"/>
      <c r="AH59" s="475"/>
      <c r="AI59" s="475"/>
      <c r="AJ59" s="475"/>
      <c r="AK59" s="475"/>
      <c r="AL59" s="475"/>
      <c r="AM59" s="475"/>
      <c r="AN59" s="475"/>
      <c r="AO59" s="476"/>
    </row>
    <row r="60" spans="1:41" ht="36" customHeight="1" x14ac:dyDescent="0.25">
      <c r="A60" s="11"/>
      <c r="B60" s="12"/>
      <c r="C60" s="383" t="s">
        <v>161</v>
      </c>
      <c r="D60" s="384"/>
      <c r="E60" s="517" t="s">
        <v>170</v>
      </c>
      <c r="F60" s="517"/>
      <c r="G60" s="517"/>
      <c r="H60" s="517"/>
      <c r="I60" s="517"/>
      <c r="J60" s="517"/>
      <c r="K60" s="517"/>
      <c r="L60" s="517"/>
      <c r="M60" s="517"/>
      <c r="N60" s="517"/>
      <c r="O60" s="517"/>
      <c r="P60" s="517"/>
      <c r="Q60" s="517"/>
      <c r="R60" s="517"/>
      <c r="S60" s="517"/>
      <c r="T60" s="517"/>
      <c r="U60" s="517"/>
      <c r="V60" s="517"/>
      <c r="W60" s="517"/>
      <c r="X60" s="517"/>
      <c r="Y60" s="64" t="s">
        <v>12</v>
      </c>
      <c r="Z60" s="65">
        <v>1</v>
      </c>
      <c r="AA60" s="66"/>
      <c r="AB60" s="67">
        <v>32000</v>
      </c>
      <c r="AC60" s="62">
        <f t="shared" si="5"/>
        <v>32000</v>
      </c>
      <c r="AD60" s="63">
        <f t="shared" si="6"/>
        <v>2.2617361848622935E-2</v>
      </c>
      <c r="AE60" s="482"/>
      <c r="AF60" s="483"/>
      <c r="AG60" s="483"/>
      <c r="AH60" s="483"/>
      <c r="AI60" s="483"/>
      <c r="AJ60" s="483"/>
      <c r="AK60" s="483"/>
      <c r="AL60" s="483"/>
      <c r="AM60" s="483"/>
      <c r="AN60" s="483"/>
      <c r="AO60" s="484"/>
    </row>
    <row r="61" spans="1:41" ht="48" customHeight="1" thickBot="1" x14ac:dyDescent="0.3">
      <c r="A61" s="35"/>
      <c r="B61" s="19"/>
      <c r="C61" s="360" t="s">
        <v>162</v>
      </c>
      <c r="D61" s="361"/>
      <c r="E61" s="362" t="s">
        <v>105</v>
      </c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191" t="s">
        <v>113</v>
      </c>
      <c r="Z61" s="192">
        <v>101</v>
      </c>
      <c r="AA61" s="193"/>
      <c r="AB61" s="194">
        <v>100</v>
      </c>
      <c r="AC61" s="195">
        <f t="shared" si="5"/>
        <v>10100</v>
      </c>
      <c r="AD61" s="68">
        <f t="shared" si="6"/>
        <v>7.1386048334716136E-3</v>
      </c>
      <c r="AE61" s="518" t="s">
        <v>189</v>
      </c>
      <c r="AF61" s="518"/>
      <c r="AG61" s="518"/>
      <c r="AH61" s="518"/>
      <c r="AI61" s="518"/>
      <c r="AJ61" s="518"/>
      <c r="AK61" s="518"/>
      <c r="AL61" s="518"/>
      <c r="AM61" s="518"/>
      <c r="AN61" s="518"/>
      <c r="AO61" s="519"/>
    </row>
    <row r="62" spans="1:41" ht="31.5" customHeight="1" thickBot="1" x14ac:dyDescent="0.3">
      <c r="A62" s="6"/>
      <c r="B62" s="178" t="s">
        <v>98</v>
      </c>
      <c r="C62" s="357" t="s">
        <v>88</v>
      </c>
      <c r="D62" s="358"/>
      <c r="E62" s="358"/>
      <c r="F62" s="358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9"/>
      <c r="Y62" s="196" t="s">
        <v>12</v>
      </c>
      <c r="Z62" s="197">
        <v>2</v>
      </c>
      <c r="AA62" s="198"/>
      <c r="AB62" s="199">
        <v>1000</v>
      </c>
      <c r="AC62" s="182">
        <f t="shared" si="5"/>
        <v>2000</v>
      </c>
      <c r="AD62" s="69">
        <f t="shared" si="6"/>
        <v>1.4135851155389334E-3</v>
      </c>
      <c r="AE62" s="378"/>
      <c r="AF62" s="379"/>
      <c r="AG62" s="379"/>
      <c r="AH62" s="379"/>
      <c r="AI62" s="379"/>
      <c r="AJ62" s="379"/>
      <c r="AK62" s="379"/>
      <c r="AL62" s="379"/>
      <c r="AM62" s="379"/>
      <c r="AN62" s="379"/>
      <c r="AO62" s="380"/>
    </row>
    <row r="63" spans="1:41" ht="50.25" customHeight="1" thickBot="1" x14ac:dyDescent="0.3">
      <c r="A63" s="36"/>
      <c r="B63" s="200" t="s">
        <v>99</v>
      </c>
      <c r="C63" s="344" t="s">
        <v>25</v>
      </c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6"/>
      <c r="Y63" s="201" t="s">
        <v>8</v>
      </c>
      <c r="Z63" s="202">
        <v>12</v>
      </c>
      <c r="AA63" s="203"/>
      <c r="AB63" s="204">
        <v>6510</v>
      </c>
      <c r="AC63" s="205">
        <f t="shared" si="5"/>
        <v>78120</v>
      </c>
      <c r="AD63" s="70">
        <f t="shared" si="6"/>
        <v>5.5214634612950737E-2</v>
      </c>
      <c r="AE63" s="491" t="s">
        <v>43</v>
      </c>
      <c r="AF63" s="491"/>
      <c r="AG63" s="491"/>
      <c r="AH63" s="491"/>
      <c r="AI63" s="491"/>
      <c r="AJ63" s="491"/>
      <c r="AK63" s="491"/>
      <c r="AL63" s="491"/>
      <c r="AM63" s="491"/>
      <c r="AN63" s="491"/>
      <c r="AO63" s="492"/>
    </row>
    <row r="64" spans="1:41" ht="16.5" thickBot="1" x14ac:dyDescent="0.3">
      <c r="A64" s="206"/>
      <c r="B64" s="207" t="s">
        <v>100</v>
      </c>
      <c r="C64" s="526" t="s">
        <v>71</v>
      </c>
      <c r="D64" s="526"/>
      <c r="E64" s="526"/>
      <c r="F64" s="526"/>
      <c r="G64" s="526"/>
      <c r="H64" s="526"/>
      <c r="I64" s="526"/>
      <c r="J64" s="526"/>
      <c r="K64" s="526"/>
      <c r="L64" s="526"/>
      <c r="M64" s="526"/>
      <c r="N64" s="526"/>
      <c r="O64" s="526"/>
      <c r="P64" s="526"/>
      <c r="Q64" s="526"/>
      <c r="R64" s="526"/>
      <c r="S64" s="526"/>
      <c r="T64" s="526"/>
      <c r="U64" s="526"/>
      <c r="V64" s="526"/>
      <c r="W64" s="526"/>
      <c r="X64" s="526"/>
      <c r="Y64" s="198" t="s">
        <v>15</v>
      </c>
      <c r="Z64" s="208">
        <v>12</v>
      </c>
      <c r="AA64" s="209"/>
      <c r="AB64" s="210">
        <v>1900</v>
      </c>
      <c r="AC64" s="211">
        <f t="shared" si="5"/>
        <v>22800</v>
      </c>
      <c r="AD64" s="69">
        <f t="shared" si="6"/>
        <v>1.6114870317143839E-2</v>
      </c>
      <c r="AE64" s="462"/>
      <c r="AF64" s="462"/>
      <c r="AG64" s="462"/>
      <c r="AH64" s="462"/>
      <c r="AI64" s="462"/>
      <c r="AJ64" s="462"/>
      <c r="AK64" s="462"/>
      <c r="AL64" s="462"/>
      <c r="AM64" s="462"/>
      <c r="AN64" s="462"/>
      <c r="AO64" s="463"/>
    </row>
    <row r="65" spans="1:41" ht="16.5" thickBot="1" x14ac:dyDescent="0.3">
      <c r="A65" s="212"/>
      <c r="B65" s="213" t="s">
        <v>101</v>
      </c>
      <c r="C65" s="464" t="s">
        <v>14</v>
      </c>
      <c r="D65" s="464"/>
      <c r="E65" s="464"/>
      <c r="F65" s="464"/>
      <c r="G65" s="464"/>
      <c r="H65" s="464"/>
      <c r="I65" s="464"/>
      <c r="J65" s="464"/>
      <c r="K65" s="464"/>
      <c r="L65" s="464"/>
      <c r="M65" s="464"/>
      <c r="N65" s="464"/>
      <c r="O65" s="464"/>
      <c r="P65" s="464"/>
      <c r="Q65" s="464"/>
      <c r="R65" s="464"/>
      <c r="S65" s="464"/>
      <c r="T65" s="464"/>
      <c r="U65" s="464"/>
      <c r="V65" s="464"/>
      <c r="W65" s="464"/>
      <c r="X65" s="464"/>
      <c r="Y65" s="214" t="s">
        <v>15</v>
      </c>
      <c r="Z65" s="215">
        <v>12</v>
      </c>
      <c r="AA65" s="216"/>
      <c r="AB65" s="217">
        <v>250</v>
      </c>
      <c r="AC65" s="218">
        <f t="shared" si="5"/>
        <v>3000</v>
      </c>
      <c r="AD65" s="71">
        <f t="shared" si="6"/>
        <v>2.1203776733084E-3</v>
      </c>
      <c r="AE65" s="465" t="s">
        <v>3</v>
      </c>
      <c r="AF65" s="465"/>
      <c r="AG65" s="465"/>
      <c r="AH65" s="465"/>
      <c r="AI65" s="465"/>
      <c r="AJ65" s="465"/>
      <c r="AK65" s="465"/>
      <c r="AL65" s="465"/>
      <c r="AM65" s="465"/>
      <c r="AN65" s="465"/>
      <c r="AO65" s="466"/>
    </row>
    <row r="66" spans="1:41" x14ac:dyDescent="0.25">
      <c r="A66" s="219"/>
      <c r="B66" s="220" t="s">
        <v>102</v>
      </c>
      <c r="C66" s="338" t="s">
        <v>24</v>
      </c>
      <c r="D66" s="339"/>
      <c r="E66" s="339"/>
      <c r="F66" s="339"/>
      <c r="G66" s="339"/>
      <c r="H66" s="339"/>
      <c r="I66" s="339"/>
      <c r="J66" s="339"/>
      <c r="K66" s="339"/>
      <c r="L66" s="339"/>
      <c r="M66" s="339"/>
      <c r="N66" s="339"/>
      <c r="O66" s="339"/>
      <c r="P66" s="339"/>
      <c r="Q66" s="339"/>
      <c r="R66" s="339"/>
      <c r="S66" s="339"/>
      <c r="T66" s="339"/>
      <c r="U66" s="339"/>
      <c r="V66" s="339"/>
      <c r="W66" s="339"/>
      <c r="X66" s="339"/>
      <c r="Y66" s="339"/>
      <c r="Z66" s="339"/>
      <c r="AA66" s="339"/>
      <c r="AB66" s="339"/>
      <c r="AC66" s="339"/>
      <c r="AD66" s="340"/>
      <c r="AE66" s="297"/>
      <c r="AF66" s="297"/>
      <c r="AG66" s="297"/>
      <c r="AH66" s="297"/>
      <c r="AI66" s="297"/>
      <c r="AJ66" s="297"/>
      <c r="AK66" s="297"/>
      <c r="AL66" s="297"/>
      <c r="AM66" s="297"/>
      <c r="AN66" s="297"/>
      <c r="AO66" s="298"/>
    </row>
    <row r="67" spans="1:41" x14ac:dyDescent="0.25">
      <c r="A67" s="11"/>
      <c r="B67" s="221"/>
      <c r="C67" s="349" t="s">
        <v>163</v>
      </c>
      <c r="D67" s="350"/>
      <c r="E67" s="349" t="s">
        <v>20</v>
      </c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50"/>
      <c r="Y67" s="222" t="s">
        <v>23</v>
      </c>
      <c r="Z67" s="223">
        <v>5</v>
      </c>
      <c r="AA67" s="224"/>
      <c r="AB67" s="225">
        <v>300</v>
      </c>
      <c r="AC67" s="226">
        <f>Z67*AB67</f>
        <v>1500</v>
      </c>
      <c r="AD67" s="227">
        <f>AC67/$AC$83</f>
        <v>1.0601888366542E-3</v>
      </c>
      <c r="AE67" s="457"/>
      <c r="AF67" s="457"/>
      <c r="AG67" s="457"/>
      <c r="AH67" s="457"/>
      <c r="AI67" s="457"/>
      <c r="AJ67" s="457"/>
      <c r="AK67" s="457"/>
      <c r="AL67" s="457"/>
      <c r="AM67" s="457"/>
      <c r="AN67" s="457"/>
      <c r="AO67" s="458"/>
    </row>
    <row r="68" spans="1:41" x14ac:dyDescent="0.25">
      <c r="A68" s="11"/>
      <c r="B68" s="221"/>
      <c r="C68" s="349" t="s">
        <v>164</v>
      </c>
      <c r="D68" s="350"/>
      <c r="E68" s="351" t="s">
        <v>22</v>
      </c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50"/>
      <c r="Y68" s="222" t="s">
        <v>21</v>
      </c>
      <c r="Z68" s="223">
        <v>10</v>
      </c>
      <c r="AA68" s="224"/>
      <c r="AB68" s="225">
        <v>30</v>
      </c>
      <c r="AC68" s="226">
        <f t="shared" ref="AC68:AC71" si="7">Z68*AB68</f>
        <v>300</v>
      </c>
      <c r="AD68" s="227">
        <f>AC68/$AC$83</f>
        <v>2.1203776733084E-4</v>
      </c>
      <c r="AE68" s="457"/>
      <c r="AF68" s="457"/>
      <c r="AG68" s="457"/>
      <c r="AH68" s="457"/>
      <c r="AI68" s="457"/>
      <c r="AJ68" s="457"/>
      <c r="AK68" s="457"/>
      <c r="AL68" s="457"/>
      <c r="AM68" s="457"/>
      <c r="AN68" s="457"/>
      <c r="AO68" s="458"/>
    </row>
    <row r="69" spans="1:41" x14ac:dyDescent="0.25">
      <c r="A69" s="11"/>
      <c r="B69" s="221"/>
      <c r="C69" s="349" t="s">
        <v>165</v>
      </c>
      <c r="D69" s="350"/>
      <c r="E69" s="351" t="s">
        <v>17</v>
      </c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50"/>
      <c r="Y69" s="222" t="s">
        <v>21</v>
      </c>
      <c r="Z69" s="223">
        <v>4</v>
      </c>
      <c r="AA69" s="224"/>
      <c r="AB69" s="225">
        <v>125</v>
      </c>
      <c r="AC69" s="226">
        <f t="shared" si="7"/>
        <v>500</v>
      </c>
      <c r="AD69" s="227">
        <f>AC69/$AC$83</f>
        <v>3.5339627888473336E-4</v>
      </c>
      <c r="AE69" s="457"/>
      <c r="AF69" s="457"/>
      <c r="AG69" s="457"/>
      <c r="AH69" s="457"/>
      <c r="AI69" s="457"/>
      <c r="AJ69" s="457"/>
      <c r="AK69" s="457"/>
      <c r="AL69" s="457"/>
      <c r="AM69" s="457"/>
      <c r="AN69" s="457"/>
      <c r="AO69" s="458"/>
    </row>
    <row r="70" spans="1:41" x14ac:dyDescent="0.25">
      <c r="A70" s="11"/>
      <c r="B70" s="221"/>
      <c r="C70" s="349" t="s">
        <v>166</v>
      </c>
      <c r="D70" s="350"/>
      <c r="E70" s="351" t="s">
        <v>18</v>
      </c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50"/>
      <c r="Y70" s="222" t="s">
        <v>23</v>
      </c>
      <c r="Z70" s="223">
        <v>2</v>
      </c>
      <c r="AA70" s="224"/>
      <c r="AB70" s="225">
        <v>120</v>
      </c>
      <c r="AC70" s="226">
        <f t="shared" si="7"/>
        <v>240</v>
      </c>
      <c r="AD70" s="227">
        <f>AC70/$AC$83</f>
        <v>1.69630213864672E-4</v>
      </c>
      <c r="AE70" s="457"/>
      <c r="AF70" s="457"/>
      <c r="AG70" s="457"/>
      <c r="AH70" s="457"/>
      <c r="AI70" s="457"/>
      <c r="AJ70" s="457"/>
      <c r="AK70" s="457"/>
      <c r="AL70" s="457"/>
      <c r="AM70" s="457"/>
      <c r="AN70" s="457"/>
      <c r="AO70" s="458"/>
    </row>
    <row r="71" spans="1:41" ht="16.5" thickBot="1" x14ac:dyDescent="0.3">
      <c r="A71" s="228"/>
      <c r="B71" s="229"/>
      <c r="C71" s="349" t="s">
        <v>167</v>
      </c>
      <c r="D71" s="350"/>
      <c r="E71" s="460" t="s">
        <v>44</v>
      </c>
      <c r="F71" s="461"/>
      <c r="G71" s="461"/>
      <c r="H71" s="461"/>
      <c r="I71" s="461"/>
      <c r="J71" s="461"/>
      <c r="K71" s="461"/>
      <c r="L71" s="461"/>
      <c r="M71" s="461"/>
      <c r="N71" s="461"/>
      <c r="O71" s="461"/>
      <c r="P71" s="461"/>
      <c r="Q71" s="461"/>
      <c r="R71" s="461"/>
      <c r="S71" s="461"/>
      <c r="T71" s="461"/>
      <c r="U71" s="461"/>
      <c r="V71" s="461"/>
      <c r="W71" s="461"/>
      <c r="X71" s="461"/>
      <c r="Y71" s="230" t="s">
        <v>21</v>
      </c>
      <c r="Z71" s="231">
        <v>5</v>
      </c>
      <c r="AA71" s="232"/>
      <c r="AB71" s="233">
        <v>150</v>
      </c>
      <c r="AC71" s="234">
        <f t="shared" si="7"/>
        <v>750</v>
      </c>
      <c r="AD71" s="235">
        <f>AC71/$AC$83</f>
        <v>5.3009441832710001E-4</v>
      </c>
      <c r="AE71" s="366"/>
      <c r="AF71" s="366"/>
      <c r="AG71" s="366"/>
      <c r="AH71" s="366"/>
      <c r="AI71" s="366"/>
      <c r="AJ71" s="366"/>
      <c r="AK71" s="366"/>
      <c r="AL71" s="366"/>
      <c r="AM71" s="366"/>
      <c r="AN71" s="366"/>
      <c r="AO71" s="367"/>
    </row>
    <row r="72" spans="1:41" ht="15.75" customHeight="1" x14ac:dyDescent="0.25">
      <c r="A72" s="14"/>
      <c r="B72" s="15" t="s">
        <v>103</v>
      </c>
      <c r="C72" s="341" t="s">
        <v>178</v>
      </c>
      <c r="D72" s="342"/>
      <c r="E72" s="342"/>
      <c r="F72" s="342"/>
      <c r="G72" s="342"/>
      <c r="H72" s="342"/>
      <c r="I72" s="342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  <c r="U72" s="342"/>
      <c r="V72" s="342"/>
      <c r="W72" s="342"/>
      <c r="X72" s="342"/>
      <c r="Y72" s="342"/>
      <c r="Z72" s="342"/>
      <c r="AA72" s="342"/>
      <c r="AB72" s="342"/>
      <c r="AC72" s="342"/>
      <c r="AD72" s="459"/>
      <c r="AE72" s="299"/>
      <c r="AF72" s="299"/>
      <c r="AG72" s="299"/>
      <c r="AH72" s="299"/>
      <c r="AI72" s="299"/>
      <c r="AJ72" s="299"/>
      <c r="AK72" s="299"/>
      <c r="AL72" s="299"/>
      <c r="AM72" s="299"/>
      <c r="AN72" s="299"/>
      <c r="AO72" s="300"/>
    </row>
    <row r="73" spans="1:41" ht="31.5" customHeight="1" thickBot="1" x14ac:dyDescent="0.3">
      <c r="A73" s="18"/>
      <c r="B73" s="19"/>
      <c r="C73" s="376" t="s">
        <v>114</v>
      </c>
      <c r="D73" s="377"/>
      <c r="E73" s="371" t="s">
        <v>115</v>
      </c>
      <c r="F73" s="371"/>
      <c r="G73" s="371"/>
      <c r="H73" s="371"/>
      <c r="I73" s="371"/>
      <c r="J73" s="371"/>
      <c r="K73" s="371"/>
      <c r="L73" s="371"/>
      <c r="M73" s="371"/>
      <c r="N73" s="371"/>
      <c r="O73" s="371"/>
      <c r="P73" s="371"/>
      <c r="Q73" s="371"/>
      <c r="R73" s="371"/>
      <c r="S73" s="371"/>
      <c r="T73" s="371"/>
      <c r="U73" s="371"/>
      <c r="V73" s="371"/>
      <c r="W73" s="371"/>
      <c r="X73" s="372"/>
      <c r="Y73" s="258" t="s">
        <v>21</v>
      </c>
      <c r="Z73" s="259">
        <v>2</v>
      </c>
      <c r="AA73" s="257"/>
      <c r="AB73" s="260">
        <v>275.8</v>
      </c>
      <c r="AC73" s="261">
        <f>Z73*AB73</f>
        <v>551.6</v>
      </c>
      <c r="AD73" s="262">
        <f>AC73/$AC$83</f>
        <v>3.8986677486563785E-4</v>
      </c>
      <c r="AE73" s="373"/>
      <c r="AF73" s="374"/>
      <c r="AG73" s="374"/>
      <c r="AH73" s="374"/>
      <c r="AI73" s="374"/>
      <c r="AJ73" s="374"/>
      <c r="AK73" s="374"/>
      <c r="AL73" s="374"/>
      <c r="AM73" s="374"/>
      <c r="AN73" s="374"/>
      <c r="AO73" s="375"/>
    </row>
    <row r="74" spans="1:41" ht="39.75" customHeight="1" x14ac:dyDescent="0.25">
      <c r="A74" s="121"/>
      <c r="B74" s="264"/>
      <c r="C74" s="544" t="s">
        <v>179</v>
      </c>
      <c r="D74" s="545"/>
      <c r="E74" s="342" t="s">
        <v>181</v>
      </c>
      <c r="F74" s="342"/>
      <c r="G74" s="342"/>
      <c r="H74" s="342"/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546"/>
      <c r="Y74" s="265" t="s">
        <v>180</v>
      </c>
      <c r="Z74" s="266">
        <v>1400</v>
      </c>
      <c r="AA74" s="256"/>
      <c r="AB74" s="267">
        <v>40</v>
      </c>
      <c r="AC74" s="268">
        <f>Z74*AB74</f>
        <v>56000</v>
      </c>
      <c r="AD74" s="269">
        <f>AC74/$AC$83</f>
        <v>3.9580383235090132E-2</v>
      </c>
      <c r="AE74" s="503" t="s">
        <v>182</v>
      </c>
      <c r="AF74" s="504"/>
      <c r="AG74" s="504"/>
      <c r="AH74" s="504"/>
      <c r="AI74" s="504"/>
      <c r="AJ74" s="504"/>
      <c r="AK74" s="504"/>
      <c r="AL74" s="504"/>
      <c r="AM74" s="504"/>
      <c r="AN74" s="504"/>
      <c r="AO74" s="505"/>
    </row>
    <row r="75" spans="1:41" ht="37.5" customHeight="1" x14ac:dyDescent="0.25">
      <c r="A75" s="16"/>
      <c r="B75" s="12"/>
      <c r="C75" s="547" t="s">
        <v>183</v>
      </c>
      <c r="D75" s="548"/>
      <c r="E75" s="336" t="s">
        <v>185</v>
      </c>
      <c r="F75" s="336"/>
      <c r="G75" s="336"/>
      <c r="H75" s="336"/>
      <c r="I75" s="336"/>
      <c r="J75" s="336"/>
      <c r="K75" s="336"/>
      <c r="L75" s="336"/>
      <c r="M75" s="336"/>
      <c r="N75" s="336"/>
      <c r="O75" s="336"/>
      <c r="P75" s="336"/>
      <c r="Q75" s="336"/>
      <c r="R75" s="336"/>
      <c r="S75" s="336"/>
      <c r="T75" s="336"/>
      <c r="U75" s="336"/>
      <c r="V75" s="336"/>
      <c r="W75" s="336"/>
      <c r="X75" s="533"/>
      <c r="Y75" s="24" t="s">
        <v>21</v>
      </c>
      <c r="Z75" s="25">
        <v>60</v>
      </c>
      <c r="AA75" s="255"/>
      <c r="AB75" s="28">
        <v>130</v>
      </c>
      <c r="AC75" s="26">
        <f t="shared" ref="AC75:AC78" si="8">Z75*AB75</f>
        <v>7800</v>
      </c>
      <c r="AD75" s="27">
        <f t="shared" ref="AD75:AD78" si="9">AC75/$AC$83</f>
        <v>5.5129819506018404E-3</v>
      </c>
      <c r="AE75" s="506"/>
      <c r="AF75" s="507"/>
      <c r="AG75" s="507"/>
      <c r="AH75" s="507"/>
      <c r="AI75" s="507"/>
      <c r="AJ75" s="507"/>
      <c r="AK75" s="507"/>
      <c r="AL75" s="507"/>
      <c r="AM75" s="507"/>
      <c r="AN75" s="507"/>
      <c r="AO75" s="508"/>
    </row>
    <row r="76" spans="1:41" x14ac:dyDescent="0.25">
      <c r="A76" s="16"/>
      <c r="B76" s="12"/>
      <c r="C76" s="547" t="s">
        <v>184</v>
      </c>
      <c r="D76" s="548"/>
      <c r="E76" s="336" t="s">
        <v>186</v>
      </c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533"/>
      <c r="Y76" s="24" t="s">
        <v>21</v>
      </c>
      <c r="Z76" s="25">
        <v>20</v>
      </c>
      <c r="AA76" s="255"/>
      <c r="AB76" s="28">
        <v>160</v>
      </c>
      <c r="AC76" s="26">
        <f t="shared" si="8"/>
        <v>3200</v>
      </c>
      <c r="AD76" s="27">
        <f t="shared" si="9"/>
        <v>2.2617361848622933E-3</v>
      </c>
      <c r="AE76" s="506"/>
      <c r="AF76" s="507"/>
      <c r="AG76" s="507"/>
      <c r="AH76" s="507"/>
      <c r="AI76" s="507"/>
      <c r="AJ76" s="507"/>
      <c r="AK76" s="507"/>
      <c r="AL76" s="507"/>
      <c r="AM76" s="507"/>
      <c r="AN76" s="507"/>
      <c r="AO76" s="508"/>
    </row>
    <row r="77" spans="1:41" ht="16.5" thickBot="1" x14ac:dyDescent="0.3">
      <c r="A77" s="270"/>
      <c r="B77" s="271"/>
      <c r="C77" s="527" t="s">
        <v>187</v>
      </c>
      <c r="D77" s="528"/>
      <c r="E77" s="529" t="s">
        <v>188</v>
      </c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30"/>
      <c r="Y77" s="272" t="s">
        <v>205</v>
      </c>
      <c r="Z77" s="273">
        <v>29</v>
      </c>
      <c r="AA77" s="274"/>
      <c r="AB77" s="275">
        <v>1500</v>
      </c>
      <c r="AC77" s="276">
        <f t="shared" si="8"/>
        <v>43500</v>
      </c>
      <c r="AD77" s="277">
        <f t="shared" si="9"/>
        <v>3.0745476262971801E-2</v>
      </c>
      <c r="AE77" s="509"/>
      <c r="AF77" s="318"/>
      <c r="AG77" s="318"/>
      <c r="AH77" s="318"/>
      <c r="AI77" s="318"/>
      <c r="AJ77" s="318"/>
      <c r="AK77" s="318"/>
      <c r="AL77" s="318"/>
      <c r="AM77" s="318"/>
      <c r="AN77" s="318"/>
      <c r="AO77" s="319"/>
    </row>
    <row r="78" spans="1:41" x14ac:dyDescent="0.25">
      <c r="A78" s="37"/>
      <c r="B78" s="38"/>
      <c r="C78" s="531" t="s">
        <v>209</v>
      </c>
      <c r="D78" s="532"/>
      <c r="E78" s="336" t="s">
        <v>210</v>
      </c>
      <c r="F78" s="336"/>
      <c r="G78" s="336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533"/>
      <c r="Y78" s="24" t="s">
        <v>21</v>
      </c>
      <c r="Z78" s="25">
        <v>5</v>
      </c>
      <c r="AA78" s="255"/>
      <c r="AB78" s="28">
        <v>1700</v>
      </c>
      <c r="AC78" s="263">
        <f t="shared" si="8"/>
        <v>8500</v>
      </c>
      <c r="AD78" s="27">
        <f t="shared" si="9"/>
        <v>6.0077367410404665E-3</v>
      </c>
      <c r="AE78" s="301"/>
      <c r="AF78" s="301"/>
      <c r="AG78" s="301"/>
      <c r="AH78" s="301"/>
      <c r="AI78" s="301"/>
      <c r="AJ78" s="301"/>
      <c r="AK78" s="301"/>
      <c r="AL78" s="301"/>
      <c r="AM78" s="301"/>
      <c r="AN78" s="301"/>
      <c r="AO78" s="302"/>
    </row>
    <row r="79" spans="1:41" ht="16.5" thickBot="1" x14ac:dyDescent="0.3">
      <c r="A79" s="270"/>
      <c r="B79" s="271"/>
      <c r="C79" s="527" t="s">
        <v>209</v>
      </c>
      <c r="D79" s="528"/>
      <c r="E79" s="529" t="s">
        <v>208</v>
      </c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30"/>
      <c r="Y79" s="272" t="s">
        <v>21</v>
      </c>
      <c r="Z79" s="273">
        <v>3</v>
      </c>
      <c r="AA79" s="274"/>
      <c r="AB79" s="275">
        <v>6380</v>
      </c>
      <c r="AC79" s="276">
        <f t="shared" ref="AC79" si="10">Z79*AB79</f>
        <v>19140</v>
      </c>
      <c r="AD79" s="277">
        <f t="shared" ref="AD79" si="11">AC79/$AC$83</f>
        <v>1.3528009555707592E-2</v>
      </c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4"/>
    </row>
    <row r="80" spans="1:41" ht="31.5" customHeight="1" x14ac:dyDescent="0.25">
      <c r="A80" s="37"/>
      <c r="B80" s="236" t="s">
        <v>104</v>
      </c>
      <c r="C80" s="335" t="s">
        <v>31</v>
      </c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337"/>
      <c r="AE80" s="305"/>
      <c r="AF80" s="305"/>
      <c r="AG80" s="305"/>
      <c r="AH80" s="305"/>
      <c r="AI80" s="305"/>
      <c r="AJ80" s="305"/>
      <c r="AK80" s="305"/>
      <c r="AL80" s="305"/>
      <c r="AM80" s="305"/>
      <c r="AN80" s="305"/>
      <c r="AO80" s="306"/>
    </row>
    <row r="81" spans="1:41" ht="50.25" customHeight="1" x14ac:dyDescent="0.25">
      <c r="A81" s="18"/>
      <c r="B81" s="19"/>
      <c r="C81" s="333" t="s">
        <v>168</v>
      </c>
      <c r="D81" s="334"/>
      <c r="E81" s="363" t="s">
        <v>118</v>
      </c>
      <c r="F81" s="364"/>
      <c r="G81" s="364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365"/>
      <c r="Y81" s="237" t="s">
        <v>211</v>
      </c>
      <c r="Z81" s="238">
        <v>5</v>
      </c>
      <c r="AA81" s="239"/>
      <c r="AB81" s="240">
        <v>200</v>
      </c>
      <c r="AC81" s="241">
        <f>Z81*AB81</f>
        <v>1000</v>
      </c>
      <c r="AD81" s="242">
        <f>AC81/$AC$83</f>
        <v>7.0679255776946671E-4</v>
      </c>
      <c r="AE81" s="368" t="s">
        <v>212</v>
      </c>
      <c r="AF81" s="369"/>
      <c r="AG81" s="369"/>
      <c r="AH81" s="369"/>
      <c r="AI81" s="369"/>
      <c r="AJ81" s="369"/>
      <c r="AK81" s="369"/>
      <c r="AL81" s="369"/>
      <c r="AM81" s="369"/>
      <c r="AN81" s="369"/>
      <c r="AO81" s="370"/>
    </row>
    <row r="82" spans="1:41" ht="16.5" thickBot="1" x14ac:dyDescent="0.3">
      <c r="A82" s="17"/>
      <c r="B82" s="12"/>
      <c r="C82" s="355" t="s">
        <v>169</v>
      </c>
      <c r="D82" s="356"/>
      <c r="E82" s="347" t="s">
        <v>116</v>
      </c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8"/>
      <c r="Y82" s="243" t="s">
        <v>12</v>
      </c>
      <c r="Z82" s="244">
        <v>1</v>
      </c>
      <c r="AA82" s="245"/>
      <c r="AB82" s="246">
        <v>2300</v>
      </c>
      <c r="AC82" s="195">
        <f>Z82*AB82</f>
        <v>2300</v>
      </c>
      <c r="AD82" s="247">
        <f>AC82/$AC$83</f>
        <v>1.6256228828697733E-3</v>
      </c>
      <c r="AE82" s="352" t="s">
        <v>117</v>
      </c>
      <c r="AF82" s="353"/>
      <c r="AG82" s="353"/>
      <c r="AH82" s="353"/>
      <c r="AI82" s="353"/>
      <c r="AJ82" s="353"/>
      <c r="AK82" s="353"/>
      <c r="AL82" s="353"/>
      <c r="AM82" s="353"/>
      <c r="AN82" s="353"/>
      <c r="AO82" s="354"/>
    </row>
    <row r="83" spans="1:41" ht="16.5" thickBot="1" x14ac:dyDescent="0.3">
      <c r="A83" s="89"/>
      <c r="B83" s="248"/>
      <c r="C83" s="542" t="s">
        <v>177</v>
      </c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  <c r="O83" s="543"/>
      <c r="P83" s="543"/>
      <c r="Q83" s="543"/>
      <c r="R83" s="543"/>
      <c r="S83" s="543"/>
      <c r="T83" s="543"/>
      <c r="U83" s="543"/>
      <c r="V83" s="543"/>
      <c r="W83" s="543"/>
      <c r="X83" s="543"/>
      <c r="Y83" s="249"/>
      <c r="Z83" s="249"/>
      <c r="AA83" s="249"/>
      <c r="AB83" s="249"/>
      <c r="AC83" s="307">
        <f>SUM(AC12:AC82)</f>
        <v>1414842.2886000001</v>
      </c>
      <c r="AD83" s="249"/>
      <c r="AE83" s="249"/>
      <c r="AF83" s="249"/>
      <c r="AG83" s="249"/>
      <c r="AH83" s="249"/>
      <c r="AI83" s="249"/>
      <c r="AJ83" s="249"/>
      <c r="AK83" s="249"/>
      <c r="AL83" s="249"/>
      <c r="AM83" s="249"/>
      <c r="AN83" s="250"/>
      <c r="AO83" s="251"/>
    </row>
    <row r="84" spans="1:41" x14ac:dyDescent="0.25">
      <c r="Y84" s="4"/>
      <c r="Z84" s="4"/>
      <c r="AA84" s="4"/>
      <c r="AB84" s="4"/>
      <c r="AC84" s="1"/>
    </row>
    <row r="85" spans="1:41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41" x14ac:dyDescent="0.25">
      <c r="B86" s="21" t="s">
        <v>87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>
        <v>21</v>
      </c>
      <c r="AA86" s="4"/>
      <c r="AB86" s="4"/>
      <c r="AC86" s="278">
        <f>AC83/(Z87+Z86)</f>
        <v>11889.430996638655</v>
      </c>
      <c r="AD86" s="9" t="s">
        <v>92</v>
      </c>
    </row>
    <row r="87" spans="1:41" x14ac:dyDescent="0.25">
      <c r="B87" s="21" t="s">
        <v>93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>
        <v>98</v>
      </c>
      <c r="AA87" s="4"/>
      <c r="AB87" s="4"/>
      <c r="AC87" s="278">
        <f>AC83/(Z87+Z86)</f>
        <v>11889.430996638655</v>
      </c>
      <c r="AD87" s="9" t="s">
        <v>86</v>
      </c>
    </row>
    <row r="88" spans="1:41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1"/>
    </row>
    <row r="89" spans="1:41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1"/>
    </row>
    <row r="90" spans="1:41" x14ac:dyDescent="0.25">
      <c r="B90" s="21" t="s">
        <v>146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1"/>
    </row>
    <row r="91" spans="1:41" x14ac:dyDescent="0.25">
      <c r="B91" s="20" t="s">
        <v>147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1"/>
    </row>
    <row r="92" spans="1:41" x14ac:dyDescent="0.25">
      <c r="A92" s="1"/>
      <c r="B92" s="20"/>
      <c r="AC92" s="1"/>
    </row>
    <row r="93" spans="1:41" x14ac:dyDescent="0.25">
      <c r="A93" s="1"/>
      <c r="B93" s="20"/>
      <c r="AC93" s="1"/>
    </row>
    <row r="94" spans="1:41" x14ac:dyDescent="0.25">
      <c r="A94" s="1"/>
      <c r="B94" s="20"/>
      <c r="AC94" s="1"/>
    </row>
    <row r="95" spans="1:41" x14ac:dyDescent="0.25">
      <c r="A95" s="1"/>
      <c r="B95" s="20"/>
      <c r="AC95" s="1"/>
    </row>
    <row r="96" spans="1:41" x14ac:dyDescent="0.25">
      <c r="A96" s="1"/>
      <c r="B96" s="20"/>
      <c r="AC96" s="1"/>
    </row>
    <row r="97" spans="1:29" x14ac:dyDescent="0.25">
      <c r="A97" s="1"/>
      <c r="AC97" s="1"/>
    </row>
    <row r="98" spans="1:29" x14ac:dyDescent="0.25">
      <c r="A98" s="1"/>
      <c r="AC98" s="1"/>
    </row>
    <row r="99" spans="1:29" x14ac:dyDescent="0.25">
      <c r="A99" s="1"/>
      <c r="AC99" s="1"/>
    </row>
    <row r="100" spans="1:29" x14ac:dyDescent="0.25">
      <c r="A100" s="1"/>
      <c r="AC100" s="1"/>
    </row>
    <row r="101" spans="1:29" x14ac:dyDescent="0.25">
      <c r="A101" s="1"/>
      <c r="AC101" s="1"/>
    </row>
    <row r="102" spans="1:29" x14ac:dyDescent="0.25">
      <c r="A102" s="1"/>
      <c r="AC102" s="1"/>
    </row>
  </sheetData>
  <sheetProtection formatCells="0" formatColumns="0" formatRows="0" insertColumns="0" insertRows="0" insertHyperlinks="0" deleteColumns="0" deleteRows="0" sort="0" autoFilter="0" pivotTables="0"/>
  <mergeCells count="222">
    <mergeCell ref="C79:D79"/>
    <mergeCell ref="E79:X79"/>
    <mergeCell ref="C78:D78"/>
    <mergeCell ref="E78:X78"/>
    <mergeCell ref="AA6:AB6"/>
    <mergeCell ref="AA7:AB7"/>
    <mergeCell ref="Y6:Z6"/>
    <mergeCell ref="Y7:Z7"/>
    <mergeCell ref="C83:X83"/>
    <mergeCell ref="C74:D74"/>
    <mergeCell ref="E74:X74"/>
    <mergeCell ref="C75:D75"/>
    <mergeCell ref="E75:X75"/>
    <mergeCell ref="C76:D76"/>
    <mergeCell ref="E76:X76"/>
    <mergeCell ref="C77:D77"/>
    <mergeCell ref="E77:X77"/>
    <mergeCell ref="E36:X36"/>
    <mergeCell ref="C37:D37"/>
    <mergeCell ref="E37:X37"/>
    <mergeCell ref="C38:D38"/>
    <mergeCell ref="E38:X38"/>
    <mergeCell ref="C39:D39"/>
    <mergeCell ref="E39:X39"/>
    <mergeCell ref="E35:X35"/>
    <mergeCell ref="E27:X27"/>
    <mergeCell ref="E30:X30"/>
    <mergeCell ref="E31:X31"/>
    <mergeCell ref="AE74:AO77"/>
    <mergeCell ref="E26:X26"/>
    <mergeCell ref="E25:X25"/>
    <mergeCell ref="E24:X24"/>
    <mergeCell ref="E23:X23"/>
    <mergeCell ref="C44:X44"/>
    <mergeCell ref="C45:X45"/>
    <mergeCell ref="B43:X43"/>
    <mergeCell ref="C47:X47"/>
    <mergeCell ref="AE52:AO52"/>
    <mergeCell ref="C50:X50"/>
    <mergeCell ref="C53:X53"/>
    <mergeCell ref="AE56:AO56"/>
    <mergeCell ref="E60:X60"/>
    <mergeCell ref="AE61:AO61"/>
    <mergeCell ref="AE57:AO57"/>
    <mergeCell ref="C51:X51"/>
    <mergeCell ref="E42:X42"/>
    <mergeCell ref="C48:X48"/>
    <mergeCell ref="C64:X64"/>
    <mergeCell ref="C41:D41"/>
    <mergeCell ref="E41:X41"/>
    <mergeCell ref="C22:D22"/>
    <mergeCell ref="C23:D23"/>
    <mergeCell ref="C24:D24"/>
    <mergeCell ref="C25:D25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26:D26"/>
    <mergeCell ref="E22:X22"/>
    <mergeCell ref="E28:X28"/>
    <mergeCell ref="E29:X29"/>
    <mergeCell ref="E32:X32"/>
    <mergeCell ref="E33:X33"/>
    <mergeCell ref="E34:X34"/>
    <mergeCell ref="C40:D40"/>
    <mergeCell ref="E40:X40"/>
    <mergeCell ref="AE64:AO64"/>
    <mergeCell ref="C65:X65"/>
    <mergeCell ref="AE65:AO65"/>
    <mergeCell ref="AE67:AO67"/>
    <mergeCell ref="AE68:AO68"/>
    <mergeCell ref="B49:X49"/>
    <mergeCell ref="AA49:AB49"/>
    <mergeCell ref="AE49:AO49"/>
    <mergeCell ref="AE59:AO59"/>
    <mergeCell ref="C57:X57"/>
    <mergeCell ref="C56:X56"/>
    <mergeCell ref="C52:X52"/>
    <mergeCell ref="B54:X54"/>
    <mergeCell ref="AA54:AB54"/>
    <mergeCell ref="AE60:AO60"/>
    <mergeCell ref="C55:X55"/>
    <mergeCell ref="AE55:AO55"/>
    <mergeCell ref="AE51:AO51"/>
    <mergeCell ref="AE50:AO50"/>
    <mergeCell ref="AE63:AO63"/>
    <mergeCell ref="C59:D59"/>
    <mergeCell ref="E59:X59"/>
    <mergeCell ref="AE53:AO53"/>
    <mergeCell ref="AE69:AO69"/>
    <mergeCell ref="AE70:AO70"/>
    <mergeCell ref="C72:AD72"/>
    <mergeCell ref="E71:X71"/>
    <mergeCell ref="C67:D67"/>
    <mergeCell ref="C68:D68"/>
    <mergeCell ref="C69:D69"/>
    <mergeCell ref="C70:D70"/>
    <mergeCell ref="C71:D71"/>
    <mergeCell ref="A1:AO1"/>
    <mergeCell ref="AE6:AO6"/>
    <mergeCell ref="AE7:AO7"/>
    <mergeCell ref="AE12:AO12"/>
    <mergeCell ref="Y4:Z4"/>
    <mergeCell ref="C46:X46"/>
    <mergeCell ref="AE11:AO11"/>
    <mergeCell ref="AE15:AO15"/>
    <mergeCell ref="AA43:AB43"/>
    <mergeCell ref="AE43:AO43"/>
    <mergeCell ref="W8:AB8"/>
    <mergeCell ref="AE4:AO4"/>
    <mergeCell ref="B3:Z3"/>
    <mergeCell ref="C6:X6"/>
    <mergeCell ref="C7:X7"/>
    <mergeCell ref="AA4:AB4"/>
    <mergeCell ref="R4:X4"/>
    <mergeCell ref="B5:AO5"/>
    <mergeCell ref="E19:X19"/>
    <mergeCell ref="C21:D21"/>
    <mergeCell ref="E21:X21"/>
    <mergeCell ref="C36:D36"/>
    <mergeCell ref="AE10:AO10"/>
    <mergeCell ref="C42:D42"/>
    <mergeCell ref="E18:X18"/>
    <mergeCell ref="B9:Z9"/>
    <mergeCell ref="B10:AD10"/>
    <mergeCell ref="C12:X12"/>
    <mergeCell ref="C13:X13"/>
    <mergeCell ref="AE13:AO13"/>
    <mergeCell ref="AE14:AO14"/>
    <mergeCell ref="AA11:AB11"/>
    <mergeCell ref="E17:X17"/>
    <mergeCell ref="C15:X15"/>
    <mergeCell ref="C16:AD16"/>
    <mergeCell ref="C14:X14"/>
    <mergeCell ref="C81:D81"/>
    <mergeCell ref="C80:AD80"/>
    <mergeCell ref="C66:AD66"/>
    <mergeCell ref="C58:AD58"/>
    <mergeCell ref="C63:X63"/>
    <mergeCell ref="E82:X82"/>
    <mergeCell ref="E67:X67"/>
    <mergeCell ref="E68:X68"/>
    <mergeCell ref="AE82:AO82"/>
    <mergeCell ref="C82:D82"/>
    <mergeCell ref="C62:X62"/>
    <mergeCell ref="C61:D61"/>
    <mergeCell ref="E61:X61"/>
    <mergeCell ref="E81:X81"/>
    <mergeCell ref="E69:X69"/>
    <mergeCell ref="E70:X70"/>
    <mergeCell ref="AE71:AO71"/>
    <mergeCell ref="AE81:AO81"/>
    <mergeCell ref="E73:X73"/>
    <mergeCell ref="AE73:AO73"/>
    <mergeCell ref="C73:D73"/>
    <mergeCell ref="AE62:AO62"/>
    <mergeCell ref="AE58:AO58"/>
    <mergeCell ref="C60:D60"/>
    <mergeCell ref="AI39:AO39"/>
    <mergeCell ref="AJ44:AL44"/>
    <mergeCell ref="AE44:AI44"/>
    <mergeCell ref="AM44:AO44"/>
    <mergeCell ref="AE45:AI45"/>
    <mergeCell ref="AJ45:AL45"/>
    <mergeCell ref="AM45:AO45"/>
    <mergeCell ref="AE46:AI46"/>
    <mergeCell ref="AJ46:AL46"/>
    <mergeCell ref="AM46:AO46"/>
    <mergeCell ref="AE47:AI47"/>
    <mergeCell ref="AJ47:AL47"/>
    <mergeCell ref="AM47:AO47"/>
    <mergeCell ref="AE48:AI48"/>
    <mergeCell ref="AJ48:AL48"/>
    <mergeCell ref="AE39:AH39"/>
    <mergeCell ref="AE30:AH30"/>
    <mergeCell ref="AI30:AO30"/>
    <mergeCell ref="AE31:AH31"/>
    <mergeCell ref="AI31:AO31"/>
    <mergeCell ref="AE32:AH32"/>
    <mergeCell ref="AI32:AO32"/>
    <mergeCell ref="AE33:AH33"/>
    <mergeCell ref="AI33:AO33"/>
    <mergeCell ref="AE35:AH35"/>
    <mergeCell ref="AI35:AO35"/>
    <mergeCell ref="AE36:AH36"/>
    <mergeCell ref="AI36:AO36"/>
    <mergeCell ref="AE37:AH37"/>
    <mergeCell ref="AI37:AO37"/>
    <mergeCell ref="AE38:AH38"/>
    <mergeCell ref="AI38:AO38"/>
    <mergeCell ref="AE34:AH34"/>
    <mergeCell ref="AI34:AO34"/>
    <mergeCell ref="AM48:AO48"/>
    <mergeCell ref="C20:X20"/>
    <mergeCell ref="AE40:AH40"/>
    <mergeCell ref="AE41:AH41"/>
    <mergeCell ref="AE42:AH42"/>
    <mergeCell ref="AE21:AH21"/>
    <mergeCell ref="AI21:AO21"/>
    <mergeCell ref="AE22:AH22"/>
    <mergeCell ref="AI22:AO22"/>
    <mergeCell ref="AE23:AH23"/>
    <mergeCell ref="AI23:AO23"/>
    <mergeCell ref="AE24:AH24"/>
    <mergeCell ref="AI24:AO24"/>
    <mergeCell ref="AE25:AH25"/>
    <mergeCell ref="AI25:AO25"/>
    <mergeCell ref="AE26:AH26"/>
    <mergeCell ref="AI26:AO26"/>
    <mergeCell ref="AE27:AH27"/>
    <mergeCell ref="AI27:AO27"/>
    <mergeCell ref="AE28:AH28"/>
    <mergeCell ref="AI28:AO28"/>
    <mergeCell ref="AE29:AH29"/>
    <mergeCell ref="AI29:AO29"/>
    <mergeCell ref="AE20:AO20"/>
  </mergeCells>
  <printOptions horizontalCentered="1"/>
  <pageMargins left="0.39370078740157483" right="0.39370078740157483" top="0.74803149606299213" bottom="0" header="0.31496062992125984" footer="0.31496062992125984"/>
  <pageSetup paperSize="9" scale="56" orientation="landscape" r:id="rId1"/>
  <headerFooter>
    <oddHeader>&amp;LПриложение № 1 к бюллетеню заочного голосования собраниея членов СНТ "Дубок-2" от 23.08.2020г.
Приходно-расходная смета СНТ "Дубок-2" на 2020 год,
 &amp;RМосковская обл., Орехово-Зуевский район, севернее п. Беливо, СНТ "Дубок-2"</oddHeader>
    <oddFooter>&amp;R&amp;P/&amp;N</oddFooter>
  </headerFooter>
  <rowBreaks count="2" manualBreakCount="2">
    <brk id="53" max="40" man="1"/>
    <brk id="83" max="40" man="1"/>
  </rowBreaks>
  <colBreaks count="1" manualBreakCount="1">
    <brk id="4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MatiukhinDV</cp:lastModifiedBy>
  <cp:lastPrinted>2020-07-26T10:54:40Z</cp:lastPrinted>
  <dcterms:created xsi:type="dcterms:W3CDTF">2018-05-27T15:30:48Z</dcterms:created>
  <dcterms:modified xsi:type="dcterms:W3CDTF">2020-07-26T10:56:07Z</dcterms:modified>
</cp:coreProperties>
</file>